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555" yWindow="435" windowWidth="13860" windowHeight="7875" activeTab="0"/>
  </bookViews>
  <sheets>
    <sheet name="●入力シート" sheetId="1" r:id="rId1"/>
    <sheet name="●参加申込書プリントA4" sheetId="2" r:id="rId2"/>
    <sheet name="資料" sheetId="3" state="hidden" r:id="rId3"/>
    <sheet name="受講証明書" sheetId="4" r:id="rId4"/>
    <sheet name="事務局用" sheetId="5" state="hidden" r:id="rId5"/>
  </sheets>
  <definedNames>
    <definedName name="_xlnm.Print_Area" localSheetId="1">'●参加申込書プリントA4'!$A$1:$AU$44</definedName>
  </definedNames>
  <calcPr fullCalcOnLoad="1"/>
</workbook>
</file>

<file path=xl/sharedStrings.xml><?xml version="1.0" encoding="utf-8"?>
<sst xmlns="http://schemas.openxmlformats.org/spreadsheetml/2006/main" count="226" uniqueCount="155">
  <si>
    <t>参加団員名簿</t>
  </si>
  <si>
    <t>守備位置</t>
  </si>
  <si>
    <t>背番号</t>
  </si>
  <si>
    <t>学年</t>
  </si>
  <si>
    <t>氏　　　　名</t>
  </si>
  <si>
    <t>第</t>
  </si>
  <si>
    <t>回埼玉県スポーツ少年団</t>
  </si>
  <si>
    <t>軟式野球交流大会参加申込書</t>
  </si>
  <si>
    <t>平成</t>
  </si>
  <si>
    <t>年</t>
  </si>
  <si>
    <t>月</t>
  </si>
  <si>
    <t>日</t>
  </si>
  <si>
    <t>　埼玉県スポーツ少年団　本部長　様</t>
  </si>
  <si>
    <t>ブロック長</t>
  </si>
  <si>
    <t>印</t>
  </si>
  <si>
    <t>本部長</t>
  </si>
  <si>
    <t>　下記の通り推薦いたします。</t>
  </si>
  <si>
    <t>登録番号</t>
  </si>
  <si>
    <t>指導者</t>
  </si>
  <si>
    <t>年令</t>
  </si>
  <si>
    <t>会場</t>
  </si>
  <si>
    <t>スポーツ少年団</t>
  </si>
  <si>
    <t>◎大会期間中の緊急連絡先</t>
  </si>
  <si>
    <t>スポーツ少年団</t>
  </si>
  <si>
    <t>代表者氏名</t>
  </si>
  <si>
    <t>監　督</t>
  </si>
  <si>
    <t>区　分</t>
  </si>
  <si>
    <t>氏　　　名</t>
  </si>
  <si>
    <t>*大会期間中やむなく交代する場合の代理者</t>
  </si>
  <si>
    <t>連絡先氏名</t>
  </si>
  <si>
    <t>郵　便　番　号</t>
  </si>
  <si>
    <t>電話番号</t>
  </si>
  <si>
    <t>体力テスト実施（予定）年月日</t>
  </si>
  <si>
    <t>参加申し込み年月日は?</t>
  </si>
  <si>
    <t>あなたの団の所属ブロックは？</t>
  </si>
  <si>
    <t>あなたの団の市町村名は？</t>
  </si>
  <si>
    <t>あなたの団の団名は？</t>
  </si>
  <si>
    <t>あなたの団の登録番号は？</t>
  </si>
  <si>
    <t>最初の２桁:県番号　次の３桁:市町村番号　最後の３桁:市町村単位団番号です。埼玉：１１</t>
  </si>
  <si>
    <t>東部</t>
  </si>
  <si>
    <t>西部</t>
  </si>
  <si>
    <t>南部</t>
  </si>
  <si>
    <t>北部</t>
  </si>
  <si>
    <t>氏名</t>
  </si>
  <si>
    <t>あなたの市町村の本部長名は？</t>
  </si>
  <si>
    <t>あなたの団の代表者名は？</t>
  </si>
  <si>
    <t>*大会期間中やむなく交代する場合の代理者</t>
  </si>
  <si>
    <t>本大会関係連絡先</t>
  </si>
  <si>
    <t>携帯電話番号</t>
  </si>
  <si>
    <t>携帯電話メールアドレス</t>
  </si>
  <si>
    <t>体力テスト実施(予定）年月日は?</t>
  </si>
  <si>
    <t>会場は？</t>
  </si>
  <si>
    <t>投　手</t>
  </si>
  <si>
    <t>捕　手</t>
  </si>
  <si>
    <t>内野手</t>
  </si>
  <si>
    <t xml:space="preserve">         </t>
  </si>
  <si>
    <t>　</t>
  </si>
  <si>
    <t>*上記ｱﾄﾞﾚｽに雨天時等試合の可否等を送信</t>
  </si>
  <si>
    <t>*県大会登録時必須</t>
  </si>
  <si>
    <t>例</t>
  </si>
  <si>
    <t>埼玉　太郎</t>
  </si>
  <si>
    <t>受講済み</t>
  </si>
  <si>
    <t>＊このシートに入力後、●参加申込書プリントシートを印刷し</t>
  </si>
  <si>
    <t>＊姓と名の間にスペース１つ入れる。</t>
  </si>
  <si>
    <t>＊スペースを２つ以上入れない。</t>
  </si>
  <si>
    <t>＊均等割付・中央揃え等、セル内を修飾しない。</t>
  </si>
  <si>
    <t>伊藤　　勇</t>
  </si>
  <si>
    <t>中央</t>
  </si>
  <si>
    <t>山内　勝明</t>
  </si>
  <si>
    <t>東部⇒１　西部⇒２　南部⇒３　北部⇒４　中央⇒５　を入力してください。</t>
  </si>
  <si>
    <t>中島　秀雄</t>
  </si>
  <si>
    <t>＊認定番号</t>
  </si>
  <si>
    <t>携帯
電話番号</t>
  </si>
  <si>
    <t>◎携帯電話メールアドレス
(県大会時必須項目)</t>
  </si>
  <si>
    <t>目崎　春治</t>
  </si>
  <si>
    <t>中学生大会は　１　を　入力してください。小学生は入力しない。</t>
  </si>
  <si>
    <t>氏　　名</t>
  </si>
  <si>
    <t>認　定　番　号</t>
  </si>
  <si>
    <r>
      <rPr>
        <b/>
        <sz val="11"/>
        <color indexed="30"/>
        <rFont val="ＭＳ 明朝"/>
        <family val="1"/>
      </rPr>
      <t>○認定番号：</t>
    </r>
    <r>
      <rPr>
        <sz val="11"/>
        <color indexed="30"/>
        <rFont val="ＭＳ 明朝"/>
        <family val="1"/>
      </rPr>
      <t xml:space="preserve">埼玉県の番号１１　認定員Ｋ　認定育成員Ｎ　その後５桁の数字 </t>
    </r>
    <r>
      <rPr>
        <b/>
        <i/>
        <sz val="11"/>
        <color indexed="30"/>
        <rFont val="ＭＳ 明朝"/>
        <family val="1"/>
      </rPr>
      <t>例１１Ｋ０２３４５</t>
    </r>
  </si>
  <si>
    <t>◆監督・指導者の登録は資格を確認のこと。代表者・スコアラーは、私服可。但し、資格を有すること。</t>
  </si>
  <si>
    <t>１１Ｋ０１２３５</t>
  </si>
  <si>
    <t>川口　よし子</t>
  </si>
  <si>
    <t>TEL</t>
  </si>
  <si>
    <t>住所〒</t>
  </si>
  <si>
    <t>◆例　０４８－８００－４０００</t>
  </si>
  <si>
    <r>
      <t>大会期間中の緊急連絡先</t>
    </r>
    <r>
      <rPr>
        <sz val="11"/>
        <rFont val="ＭＳ 明朝"/>
        <family val="1"/>
      </rPr>
      <t>(大会会場で連絡可能な人)</t>
    </r>
  </si>
  <si>
    <t>↓</t>
  </si>
  <si>
    <r>
      <t>雨天時の開催の有無情報を配信します。</t>
    </r>
    <r>
      <rPr>
        <sz val="11"/>
        <color indexed="10"/>
        <rFont val="ＭＳ 明朝"/>
        <family val="1"/>
      </rPr>
      <t>必ず携帯電話メールアドレス</t>
    </r>
    <r>
      <rPr>
        <sz val="11"/>
        <rFont val="ＭＳ 明朝"/>
        <family val="1"/>
      </rPr>
      <t>を登録してください。</t>
    </r>
  </si>
  <si>
    <r>
      <t>●名前を付けて保存を選択し、自チーム名で保存する。　</t>
    </r>
    <r>
      <rPr>
        <u val="single"/>
        <sz val="11"/>
        <color indexed="30"/>
        <rFont val="ＭＳ 明朝"/>
        <family val="1"/>
      </rPr>
      <t>2008スポ少参加申込書.xls→埼玉ジャイアンツ.xls</t>
    </r>
  </si>
  <si>
    <t>県大会</t>
  </si>
  <si>
    <t>ships11zimu89@poem.ocn.ne.jp</t>
  </si>
  <si>
    <t>onozawatsutomu@nifty.com</t>
  </si>
  <si>
    <t>別途指示</t>
  </si>
  <si>
    <t>へ添付送信して下さい。</t>
  </si>
  <si>
    <t>証明年月日</t>
  </si>
  <si>
    <t>平成　　　年　　　月　　　日</t>
  </si>
  <si>
    <t>受講者名</t>
  </si>
  <si>
    <t>所属単位団名</t>
  </si>
  <si>
    <t>上記の者平成　　　年　　月　　　　　　市において開催した、</t>
  </si>
  <si>
    <t>認定員講習会を受講したことを認めます。</t>
  </si>
  <si>
    <t>本部長印</t>
  </si>
  <si>
    <t>埼玉三郎</t>
  </si>
  <si>
    <t>×　埼玉　三郎</t>
  </si>
  <si>
    <t>浦和　一郎</t>
  </si>
  <si>
    <t>蕨　　次郎</t>
  </si>
  <si>
    <t>×　蕨　次郎</t>
  </si>
  <si>
    <t>大宮　四郎</t>
  </si>
  <si>
    <t>○</t>
  </si>
  <si>
    <t>個人情報について、</t>
  </si>
  <si>
    <t>　　個人名を含む大会結果等を新聞社へ提供し、新聞紙上に掲載することがあります。</t>
  </si>
  <si>
    <t>　●参加申込書プリントＡ4シートの情報は、携帯メールアドレスを除き大会プログラムで大会関係者へ配布します。</t>
  </si>
  <si>
    <t>　　携帯メールアドレスは用済み後、運営担当者のアドレス帳より削除します。</t>
  </si>
  <si>
    <t>→</t>
  </si>
  <si>
    <t>小学生大会ですか、中学生大会ですか？　　　　　→</t>
  </si>
  <si>
    <t>指導者登録</t>
  </si>
  <si>
    <t>↑　認定員講習会を受講したがまだ番号のない場合、受講証明書シートを印刷し証明書を提出して下さい。</t>
  </si>
  <si>
    <t>×</t>
  </si>
  <si>
    <t>守備位置・学年は数値を入力して下さい。　</t>
  </si>
  <si>
    <t>↑アドレス帳へコピーしますので、確認の上、誤りのないように入力してください。</t>
  </si>
  <si>
    <t>１１－１１０－０２９</t>
  </si>
  <si>
    <t>↓　姓のみ入力</t>
  </si>
  <si>
    <t>外野手</t>
  </si>
  <si>
    <t>〃</t>
  </si>
  <si>
    <r>
      <rPr>
        <b/>
        <sz val="11"/>
        <rFont val="ＭＳ 明朝"/>
        <family val="1"/>
      </rPr>
      <t>１１</t>
    </r>
    <r>
      <rPr>
        <b/>
        <sz val="11"/>
        <color indexed="30"/>
        <rFont val="ＭＳ 明朝"/>
        <family val="1"/>
      </rPr>
      <t>本大会関係連絡先と同じ場合は、入力をしないで下さい。</t>
    </r>
  </si>
  <si>
    <r>
      <t>◆↑郵便番号のみ　　↑住所は、市町村名より入力して下さい。</t>
    </r>
    <r>
      <rPr>
        <b/>
        <sz val="11"/>
        <color indexed="30"/>
        <rFont val="ＭＳ 明朝"/>
        <family val="1"/>
      </rPr>
      <t>郡名不要</t>
    </r>
  </si>
  <si>
    <t>　　　連　　絡　　先　　住　　所</t>
  </si>
  <si>
    <t>スポーツ少年団</t>
  </si>
  <si>
    <t>３０</t>
  </si>
  <si>
    <t>〒</t>
  </si>
  <si>
    <t>No.</t>
  </si>
  <si>
    <t>スポーツ少年団</t>
  </si>
  <si>
    <t>　所属市町村本部長・ブロック長の推薦を得て(押印）提出してください。</t>
  </si>
  <si>
    <t>例　平成20年5月4日</t>
  </si>
  <si>
    <t>＊主将に続き、背番号の小さい順に、また空白行はつくらず、上の行に詰めて入力して下さい。</t>
  </si>
  <si>
    <r>
      <t>＊守備位置は主たる一箇所を　</t>
    </r>
    <r>
      <rPr>
        <b/>
        <i/>
        <sz val="11"/>
        <color indexed="10"/>
        <rFont val="ＭＳ 明朝"/>
        <family val="1"/>
      </rPr>
      <t>投手＝１　捕手＝２　内野手＝３　外野手＝４</t>
    </r>
    <r>
      <rPr>
        <sz val="11"/>
        <color indexed="30"/>
        <rFont val="ＭＳ 明朝"/>
        <family val="1"/>
      </rPr>
      <t>　</t>
    </r>
    <r>
      <rPr>
        <sz val="11"/>
        <color indexed="30"/>
        <rFont val="ＭＳ 明朝"/>
        <family val="1"/>
      </rPr>
      <t>で入力してください。</t>
    </r>
  </si>
  <si>
    <t>tsunoda@ka2.so-net.ne.jp</t>
  </si>
  <si>
    <t>k9986m@cablenet.ne.jp</t>
  </si>
  <si>
    <t>n-takasi@aioros.ocn.ne.jp</t>
  </si>
  <si>
    <t>内藤　利夫</t>
  </si>
  <si>
    <t>小野沢　務</t>
  </si>
  <si>
    <t>角田喜久男</t>
  </si>
  <si>
    <t>三浦　邦彦</t>
  </si>
  <si>
    <t>中  原　 　孝</t>
  </si>
  <si>
    <t>入力例　2009/4/29</t>
  </si>
  <si>
    <r>
      <t>◎大会参加に当たり、黄色と緑のセルに入力してください。（</t>
    </r>
    <r>
      <rPr>
        <b/>
        <sz val="11"/>
        <color indexed="10"/>
        <rFont val="ＭＳ 明朝"/>
        <family val="1"/>
      </rPr>
      <t>全ての</t>
    </r>
    <r>
      <rPr>
        <b/>
        <sz val="11"/>
        <color indexed="10"/>
        <rFont val="ＭＳ 明朝"/>
        <family val="1"/>
      </rPr>
      <t>氏名入力は姓と名の間に一つｽﾍﾟｰｽ</t>
    </r>
    <r>
      <rPr>
        <b/>
        <sz val="11"/>
        <rFont val="ＭＳ 明朝"/>
        <family val="1"/>
      </rPr>
      <t>を入れてください。）</t>
    </r>
  </si>
  <si>
    <t>＊背番号　０～２０で入力</t>
  </si>
  <si>
    <t>＊姓と名の間にスペースを一つ入れて下さい。</t>
  </si>
  <si>
    <t>＊学年の入力は､数値のみ　×６年　×〃　○６</t>
  </si>
  <si>
    <t>代表者</t>
  </si>
  <si>
    <t>監　督</t>
  </si>
  <si>
    <t>*代理指導者</t>
  </si>
  <si>
    <t>守備
位置</t>
  </si>
  <si>
    <t>背番号　氏　名</t>
  </si>
  <si>
    <t>松本　　勇</t>
  </si>
  <si>
    <t>緊急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</si>
</sst>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DBNum3][$-411]0"/>
    <numFmt numFmtId="178" formatCode="[&lt;=999]000;[&lt;=99999]000\-00;000\-0000"/>
    <numFmt numFmtId="179" formatCode="0_ "/>
    <numFmt numFmtId="180" formatCode="[&lt;=99999999]####\-####;\(00\)\ ####\-####"/>
    <numFmt numFmtId="181" formatCode="[DBNum2][$-411]General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&lt;=999]000;[&lt;=9999]000\-00;000\-0000"/>
    <numFmt numFmtId="187" formatCode="[$-411]ggge&quot;年&quot;m&quot;月&quot;d&quot;日&quot;;@"/>
    <numFmt numFmtId="188" formatCode="0_);[Red]\(0\)"/>
  </numFmts>
  <fonts count="7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明朝"/>
      <family val="1"/>
    </font>
    <font>
      <sz val="11"/>
      <color indexed="39"/>
      <name val="ＭＳ 明朝"/>
      <family val="1"/>
    </font>
    <font>
      <sz val="11"/>
      <color indexed="9"/>
      <name val="ＭＳ 明朝"/>
      <family val="1"/>
    </font>
    <font>
      <sz val="11"/>
      <color indexed="12"/>
      <name val="ＭＳ 明朝"/>
      <family val="1"/>
    </font>
    <font>
      <b/>
      <sz val="11"/>
      <color indexed="10"/>
      <name val="ＭＳ 明朝"/>
      <family val="1"/>
    </font>
    <font>
      <u val="single"/>
      <sz val="11"/>
      <color indexed="12"/>
      <name val="ＭＳ 明朝"/>
      <family val="1"/>
    </font>
    <font>
      <b/>
      <sz val="11"/>
      <color indexed="16"/>
      <name val="ＭＳ 明朝"/>
      <family val="1"/>
    </font>
    <font>
      <sz val="11"/>
      <color indexed="16"/>
      <name val="ＭＳ 明朝"/>
      <family val="1"/>
    </font>
    <font>
      <b/>
      <u val="single"/>
      <sz val="11"/>
      <name val="ＭＳ 明朝"/>
      <family val="1"/>
    </font>
    <font>
      <sz val="11"/>
      <color indexed="30"/>
      <name val="ＭＳ 明朝"/>
      <family val="1"/>
    </font>
    <font>
      <b/>
      <sz val="11"/>
      <color indexed="30"/>
      <name val="ＭＳ 明朝"/>
      <family val="1"/>
    </font>
    <font>
      <b/>
      <i/>
      <sz val="11"/>
      <color indexed="30"/>
      <name val="ＭＳ 明朝"/>
      <family val="1"/>
    </font>
    <font>
      <b/>
      <sz val="11"/>
      <name val="ＭＳ ゴシック"/>
      <family val="3"/>
    </font>
    <font>
      <u val="single"/>
      <sz val="11"/>
      <color indexed="30"/>
      <name val="ＭＳ 明朝"/>
      <family val="1"/>
    </font>
    <font>
      <b/>
      <i/>
      <sz val="11"/>
      <color indexed="10"/>
      <name val="ＭＳ 明朝"/>
      <family val="1"/>
    </font>
    <font>
      <u val="single"/>
      <sz val="11"/>
      <color indexed="10"/>
      <name val="ＭＳ 明朝"/>
      <family val="1"/>
    </font>
    <font>
      <u val="single"/>
      <sz val="11"/>
      <color indexed="12"/>
      <name val="ＭＳ ゴシック"/>
      <family val="3"/>
    </font>
    <font>
      <b/>
      <i/>
      <sz val="11"/>
      <name val="ＭＳ 明朝"/>
      <family val="1"/>
    </font>
    <font>
      <b/>
      <sz val="8"/>
      <name val="ＤＦＧPOPコンW7"/>
      <family val="1"/>
    </font>
    <font>
      <b/>
      <sz val="8"/>
      <name val="ＭＳ 明朝"/>
      <family val="1"/>
    </font>
    <font>
      <sz val="8"/>
      <color indexed="30"/>
      <name val="ＭＳ 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double"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u val="double"/>
      <sz val="12"/>
      <color rgb="FFF1350F"/>
      <name val="ＭＳ Ｐゴシック"/>
      <family val="3"/>
    </font>
    <font>
      <b/>
      <sz val="11"/>
      <color rgb="FFF1350F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double"/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13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 textRotation="255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77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distributed" vertical="center"/>
      <protection hidden="1"/>
    </xf>
    <xf numFmtId="0" fontId="6" fillId="0" borderId="0" xfId="0" applyFont="1" applyAlignment="1" applyProtection="1">
      <alignment horizontal="distributed" vertical="center"/>
      <protection hidden="1"/>
    </xf>
    <xf numFmtId="49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177" fontId="2" fillId="0" borderId="0" xfId="0" applyNumberFormat="1" applyFont="1" applyAlignment="1" applyProtection="1">
      <alignment horizontal="distributed" vertical="center"/>
      <protection hidden="1"/>
    </xf>
    <xf numFmtId="0" fontId="2" fillId="0" borderId="0" xfId="0" applyNumberFormat="1" applyFont="1" applyBorder="1" applyAlignment="1" applyProtection="1">
      <alignment vertical="center"/>
      <protection hidden="1"/>
    </xf>
    <xf numFmtId="49" fontId="2" fillId="0" borderId="0" xfId="0" applyNumberFormat="1" applyFont="1" applyBorder="1" applyAlignment="1" applyProtection="1">
      <alignment vertical="center"/>
      <protection hidden="1"/>
    </xf>
    <xf numFmtId="49" fontId="5" fillId="0" borderId="0" xfId="0" applyNumberFormat="1" applyFont="1" applyBorder="1" applyAlignment="1" applyProtection="1">
      <alignment vertical="center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177" fontId="2" fillId="0" borderId="0" xfId="0" applyNumberFormat="1" applyFont="1" applyBorder="1" applyAlignment="1" applyProtection="1">
      <alignment vertical="center"/>
      <protection hidden="1"/>
    </xf>
    <xf numFmtId="0" fontId="2" fillId="0" borderId="0" xfId="0" applyNumberFormat="1" applyFont="1" applyBorder="1" applyAlignment="1" applyProtection="1">
      <alignment horizontal="distributed" vertical="center"/>
      <protection hidden="1"/>
    </xf>
    <xf numFmtId="49" fontId="8" fillId="0" borderId="0" xfId="0" applyNumberFormat="1" applyFont="1" applyBorder="1" applyAlignment="1" applyProtection="1">
      <alignment horizontal="center" vertical="center"/>
      <protection hidden="1"/>
    </xf>
    <xf numFmtId="49" fontId="2" fillId="0" borderId="0" xfId="0" applyNumberFormat="1" applyFont="1" applyBorder="1" applyAlignment="1" applyProtection="1">
      <alignment horizontal="distributed" vertical="center"/>
      <protection hidden="1"/>
    </xf>
    <xf numFmtId="0" fontId="4" fillId="0" borderId="0" xfId="0" applyFont="1" applyBorder="1" applyAlignment="1" applyProtection="1">
      <alignment horizontal="distributed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177" fontId="4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shrinkToFit="1"/>
    </xf>
    <xf numFmtId="0" fontId="2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right"/>
    </xf>
    <xf numFmtId="0" fontId="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179" fontId="2" fillId="33" borderId="0" xfId="0" applyNumberFormat="1" applyFont="1" applyFill="1" applyAlignment="1" applyProtection="1">
      <alignment vertical="center" shrinkToFit="1"/>
      <protection locked="0"/>
    </xf>
    <xf numFmtId="0" fontId="2" fillId="34" borderId="0" xfId="0" applyFont="1" applyFill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NumberFormat="1" applyFont="1" applyAlignment="1">
      <alignment vertical="center" shrinkToFit="1"/>
    </xf>
    <xf numFmtId="0" fontId="23" fillId="0" borderId="0" xfId="0" applyFont="1" applyAlignment="1">
      <alignment vertical="center"/>
    </xf>
    <xf numFmtId="0" fontId="2" fillId="33" borderId="0" xfId="0" applyNumberFormat="1" applyFont="1" applyFill="1" applyAlignment="1" applyProtection="1">
      <alignment vertical="center" shrinkToFit="1"/>
      <protection locked="0"/>
    </xf>
    <xf numFmtId="179" fontId="2" fillId="0" borderId="0" xfId="0" applyNumberFormat="1" applyFont="1" applyFill="1" applyAlignment="1">
      <alignment vertical="center" shrinkToFit="1"/>
    </xf>
    <xf numFmtId="0" fontId="1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 shrinkToFit="1"/>
      <protection locked="0"/>
    </xf>
    <xf numFmtId="179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horizontal="right" vertical="center"/>
      <protection/>
    </xf>
    <xf numFmtId="179" fontId="6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NumberFormat="1" applyFont="1" applyAlignment="1" applyProtection="1">
      <alignment vertical="center" shrinkToFit="1"/>
      <protection locked="0"/>
    </xf>
    <xf numFmtId="0" fontId="23" fillId="0" borderId="0" xfId="0" applyFont="1" applyFill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179" fontId="6" fillId="35" borderId="0" xfId="0" applyNumberFormat="1" applyFont="1" applyFill="1" applyAlignment="1" applyProtection="1">
      <alignment horizontal="right" vertical="center"/>
      <protection/>
    </xf>
    <xf numFmtId="179" fontId="2" fillId="35" borderId="0" xfId="0" applyNumberFormat="1" applyFont="1" applyFill="1" applyAlignment="1" applyProtection="1">
      <alignment vertical="center" shrinkToFit="1"/>
      <protection/>
    </xf>
    <xf numFmtId="179" fontId="2" fillId="35" borderId="0" xfId="0" applyNumberFormat="1" applyFont="1" applyFill="1" applyAlignment="1" applyProtection="1">
      <alignment horizontal="center" vertical="center"/>
      <protection/>
    </xf>
    <xf numFmtId="0" fontId="2" fillId="35" borderId="0" xfId="0" applyNumberFormat="1" applyFont="1" applyFill="1" applyAlignment="1" applyProtection="1">
      <alignment vertical="center"/>
      <protection/>
    </xf>
    <xf numFmtId="0" fontId="17" fillId="0" borderId="0" xfId="0" applyFont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Alignment="1" applyProtection="1">
      <alignment horizontal="right" vertical="center"/>
      <protection/>
    </xf>
    <xf numFmtId="179" fontId="2" fillId="0" borderId="0" xfId="0" applyNumberFormat="1" applyFont="1" applyFill="1" applyAlignment="1" applyProtection="1">
      <alignment vertical="center" shrinkToFit="1"/>
      <protection/>
    </xf>
    <xf numFmtId="179" fontId="2" fillId="0" borderId="0" xfId="0" applyNumberFormat="1" applyFont="1" applyFill="1" applyAlignment="1" applyProtection="1">
      <alignment horizontal="center" vertical="center"/>
      <protection/>
    </xf>
    <xf numFmtId="0" fontId="2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" fillId="33" borderId="0" xfId="0" applyNumberFormat="1" applyFont="1" applyFill="1" applyAlignment="1" applyProtection="1">
      <alignment vertical="center"/>
      <protection locked="0"/>
    </xf>
    <xf numFmtId="180" fontId="2" fillId="34" borderId="0" xfId="0" applyNumberFormat="1" applyFont="1" applyFill="1" applyAlignment="1" applyProtection="1">
      <alignment vertical="center"/>
      <protection locked="0"/>
    </xf>
    <xf numFmtId="180" fontId="2" fillId="34" borderId="0" xfId="0" applyNumberFormat="1" applyFont="1" applyFill="1" applyAlignment="1">
      <alignment vertical="center"/>
    </xf>
    <xf numFmtId="186" fontId="2" fillId="33" borderId="0" xfId="0" applyNumberFormat="1" applyFont="1" applyFill="1" applyAlignment="1" applyProtection="1">
      <alignment horizontal="right" vertical="center" shrinkToFit="1"/>
      <protection locked="0"/>
    </xf>
    <xf numFmtId="14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14" fontId="2" fillId="0" borderId="0" xfId="0" applyNumberFormat="1" applyFont="1" applyFill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87" fontId="2" fillId="33" borderId="0" xfId="0" applyNumberFormat="1" applyFont="1" applyFill="1" applyAlignment="1" applyProtection="1">
      <alignment vertical="center"/>
      <protection locked="0"/>
    </xf>
    <xf numFmtId="0" fontId="14" fillId="0" borderId="0" xfId="0" applyFont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9" fillId="0" borderId="0" xfId="0" applyFont="1" applyFill="1" applyAlignment="1">
      <alignment vertical="center"/>
    </xf>
    <xf numFmtId="49" fontId="17" fillId="0" borderId="0" xfId="43" applyNumberFormat="1" applyFont="1" applyBorder="1" applyAlignment="1" applyProtection="1">
      <alignment vertical="center"/>
      <protection/>
    </xf>
    <xf numFmtId="179" fontId="6" fillId="36" borderId="0" xfId="0" applyNumberFormat="1" applyFont="1" applyFill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Fill="1" applyAlignment="1">
      <alignment horizontal="right" vertical="center" shrinkToFit="1"/>
    </xf>
    <xf numFmtId="0" fontId="2" fillId="35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179" fontId="2" fillId="0" borderId="0" xfId="0" applyNumberFormat="1" applyFont="1" applyFill="1" applyAlignment="1" applyProtection="1">
      <alignment horizontal="right" vertical="center"/>
      <protection/>
    </xf>
    <xf numFmtId="186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187" fontId="2" fillId="0" borderId="0" xfId="0" applyNumberFormat="1" applyFont="1" applyFill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180" fontId="2" fillId="34" borderId="0" xfId="0" applyNumberFormat="1" applyFont="1" applyFill="1" applyAlignment="1" applyProtection="1">
      <alignment vertical="center"/>
      <protection/>
    </xf>
    <xf numFmtId="0" fontId="19" fillId="0" borderId="0" xfId="43" applyNumberFormat="1" applyFont="1" applyFill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vertical="center"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vertical="center" shrinkToFit="1"/>
      <protection/>
    </xf>
    <xf numFmtId="0" fontId="2" fillId="35" borderId="0" xfId="0" applyFont="1" applyFill="1" applyBorder="1" applyAlignment="1" applyProtection="1">
      <alignment horizontal="distributed"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2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74" fillId="0" borderId="0" xfId="0" applyFont="1" applyBorder="1" applyAlignment="1" applyProtection="1">
      <alignment vertical="center"/>
      <protection/>
    </xf>
    <xf numFmtId="0" fontId="12" fillId="0" borderId="0" xfId="43" applyFill="1" applyAlignment="1" applyProtection="1">
      <alignment horizontal="center" vertical="center"/>
      <protection/>
    </xf>
    <xf numFmtId="0" fontId="30" fillId="0" borderId="0" xfId="43" applyFont="1" applyFill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74" fillId="0" borderId="0" xfId="0" applyFont="1" applyAlignment="1">
      <alignment vertical="center"/>
    </xf>
    <xf numFmtId="0" fontId="32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distributed" vertical="center" shrinkToFit="1"/>
      <protection locked="0"/>
    </xf>
    <xf numFmtId="179" fontId="33" fillId="0" borderId="0" xfId="0" applyNumberFormat="1" applyFont="1" applyFill="1" applyAlignment="1" applyProtection="1">
      <alignment vertical="center"/>
      <protection/>
    </xf>
    <xf numFmtId="179" fontId="33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4" fillId="0" borderId="0" xfId="0" applyFont="1" applyFill="1" applyAlignment="1" applyProtection="1">
      <alignment horizontal="distributed" vertical="center"/>
      <protection/>
    </xf>
    <xf numFmtId="0" fontId="5" fillId="0" borderId="0" xfId="0" applyFont="1" applyAlignment="1">
      <alignment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5" fillId="0" borderId="16" xfId="0" applyFont="1" applyFill="1" applyBorder="1" applyAlignment="1" applyProtection="1">
      <alignment horizontal="distributed" vertical="center" shrinkToFit="1"/>
      <protection locked="0"/>
    </xf>
    <xf numFmtId="0" fontId="5" fillId="0" borderId="17" xfId="0" applyFont="1" applyBorder="1" applyAlignment="1">
      <alignment vertical="center"/>
    </xf>
    <xf numFmtId="0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33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distributed" vertical="center" shrinkToFit="1"/>
      <protection locked="0"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>
      <alignment horizontal="center" vertical="center"/>
    </xf>
    <xf numFmtId="0" fontId="33" fillId="0" borderId="11" xfId="0" applyFont="1" applyBorder="1" applyAlignment="1">
      <alignment vertical="center"/>
    </xf>
    <xf numFmtId="0" fontId="5" fillId="0" borderId="11" xfId="0" applyFont="1" applyFill="1" applyBorder="1" applyAlignment="1" applyProtection="1">
      <alignment horizontal="distributed" vertical="center" shrinkToFit="1"/>
      <protection locked="0"/>
    </xf>
    <xf numFmtId="0" fontId="5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35" fillId="0" borderId="12" xfId="0" applyFont="1" applyFill="1" applyBorder="1" applyAlignment="1">
      <alignment horizontal="distributed" vertical="center"/>
    </xf>
    <xf numFmtId="0" fontId="10" fillId="0" borderId="21" xfId="0" applyFont="1" applyBorder="1" applyAlignment="1">
      <alignment vertical="center"/>
    </xf>
    <xf numFmtId="0" fontId="4" fillId="0" borderId="13" xfId="0" applyFont="1" applyFill="1" applyBorder="1" applyAlignment="1" applyProtection="1">
      <alignment horizontal="distributed" vertical="center"/>
      <protection locked="0"/>
    </xf>
    <xf numFmtId="0" fontId="11" fillId="0" borderId="21" xfId="0" applyFont="1" applyBorder="1" applyAlignment="1">
      <alignment horizontal="center" vertical="top"/>
    </xf>
    <xf numFmtId="0" fontId="4" fillId="0" borderId="13" xfId="0" applyFont="1" applyBorder="1" applyAlignment="1">
      <alignment vertical="center" wrapText="1"/>
    </xf>
    <xf numFmtId="0" fontId="36" fillId="0" borderId="12" xfId="0" applyFont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2" fillId="34" borderId="0" xfId="0" applyNumberFormat="1" applyFont="1" applyFill="1" applyAlignment="1" applyProtection="1">
      <alignment vertical="center" shrinkToFit="1"/>
      <protection locked="0"/>
    </xf>
    <xf numFmtId="0" fontId="37" fillId="0" borderId="0" xfId="0" applyFont="1" applyAlignment="1">
      <alignment wrapText="1"/>
    </xf>
    <xf numFmtId="0" fontId="37" fillId="0" borderId="0" xfId="0" applyFont="1" applyAlignment="1">
      <alignment/>
    </xf>
    <xf numFmtId="0" fontId="2" fillId="0" borderId="0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 shrinkToFit="1"/>
      <protection/>
    </xf>
    <xf numFmtId="49" fontId="2" fillId="33" borderId="0" xfId="0" applyNumberFormat="1" applyFont="1" applyFill="1" applyAlignment="1" applyProtection="1">
      <alignment vertical="center" shrinkToFit="1"/>
      <protection locked="0"/>
    </xf>
    <xf numFmtId="0" fontId="2" fillId="34" borderId="0" xfId="0" applyFont="1" applyFill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2" fillId="37" borderId="0" xfId="0" applyFont="1" applyFill="1" applyAlignment="1" applyProtection="1">
      <alignment vertical="center" shrinkToFit="1"/>
      <protection locked="0"/>
    </xf>
    <xf numFmtId="0" fontId="0" fillId="37" borderId="0" xfId="0" applyFill="1" applyAlignment="1" applyProtection="1">
      <alignment vertical="center" shrinkToFit="1"/>
      <protection locked="0"/>
    </xf>
    <xf numFmtId="0" fontId="2" fillId="35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180" fontId="2" fillId="33" borderId="0" xfId="0" applyNumberFormat="1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5" fillId="38" borderId="0" xfId="0" applyFont="1" applyFill="1" applyAlignment="1">
      <alignment vertical="top" wrapText="1"/>
    </xf>
    <xf numFmtId="0" fontId="76" fillId="0" borderId="0" xfId="0" applyFont="1" applyAlignment="1">
      <alignment vertical="top" wrapText="1"/>
    </xf>
    <xf numFmtId="0" fontId="76" fillId="0" borderId="0" xfId="0" applyFont="1" applyAlignment="1">
      <alignment wrapText="1"/>
    </xf>
    <xf numFmtId="0" fontId="2" fillId="34" borderId="0" xfId="0" applyNumberFormat="1" applyFont="1" applyFill="1" applyAlignment="1" applyProtection="1">
      <alignment vertical="center" shrinkToFit="1"/>
      <protection locked="0"/>
    </xf>
    <xf numFmtId="0" fontId="2" fillId="0" borderId="0" xfId="0" applyFont="1" applyAlignment="1">
      <alignment horizontal="center" vertical="center"/>
    </xf>
    <xf numFmtId="177" fontId="9" fillId="0" borderId="22" xfId="0" applyNumberFormat="1" applyFont="1" applyBorder="1" applyAlignment="1" applyProtection="1">
      <alignment horizontal="center" vertical="center"/>
      <protection hidden="1"/>
    </xf>
    <xf numFmtId="177" fontId="9" fillId="0" borderId="23" xfId="0" applyNumberFormat="1" applyFont="1" applyBorder="1" applyAlignment="1" applyProtection="1">
      <alignment horizontal="center" vertical="center"/>
      <protection hidden="1"/>
    </xf>
    <xf numFmtId="177" fontId="9" fillId="0" borderId="24" xfId="0" applyNumberFormat="1" applyFont="1" applyBorder="1" applyAlignment="1" applyProtection="1">
      <alignment horizontal="center" vertical="center"/>
      <protection hidden="1"/>
    </xf>
    <xf numFmtId="181" fontId="6" fillId="0" borderId="12" xfId="0" applyNumberFormat="1" applyFont="1" applyBorder="1" applyAlignment="1" applyProtection="1">
      <alignment vertical="center" shrinkToFit="1"/>
      <protection hidden="1"/>
    </xf>
    <xf numFmtId="177" fontId="2" fillId="0" borderId="12" xfId="0" applyNumberFormat="1" applyFont="1" applyBorder="1" applyAlignment="1" applyProtection="1">
      <alignment horizontal="center" vertical="center"/>
      <protection hidden="1"/>
    </xf>
    <xf numFmtId="177" fontId="2" fillId="0" borderId="25" xfId="0" applyNumberFormat="1" applyFont="1" applyBorder="1" applyAlignment="1" applyProtection="1">
      <alignment horizontal="center" vertical="center"/>
      <protection hidden="1"/>
    </xf>
    <xf numFmtId="0" fontId="11" fillId="0" borderId="22" xfId="0" applyNumberFormat="1" applyFont="1" applyBorder="1" applyAlignment="1" applyProtection="1">
      <alignment horizontal="center" vertical="center"/>
      <protection hidden="1"/>
    </xf>
    <xf numFmtId="0" fontId="11" fillId="0" borderId="23" xfId="0" applyNumberFormat="1" applyFont="1" applyBorder="1" applyAlignment="1" applyProtection="1">
      <alignment horizontal="center" vertical="center"/>
      <protection hidden="1"/>
    </xf>
    <xf numFmtId="0" fontId="11" fillId="0" borderId="24" xfId="0" applyNumberFormat="1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49" fontId="6" fillId="0" borderId="22" xfId="0" applyNumberFormat="1" applyFont="1" applyBorder="1" applyAlignment="1" applyProtection="1">
      <alignment horizontal="center" vertical="center"/>
      <protection hidden="1"/>
    </xf>
    <xf numFmtId="49" fontId="6" fillId="0" borderId="23" xfId="0" applyNumberFormat="1" applyFont="1" applyBorder="1" applyAlignment="1" applyProtection="1">
      <alignment horizontal="center" vertical="center"/>
      <protection hidden="1"/>
    </xf>
    <xf numFmtId="49" fontId="6" fillId="0" borderId="24" xfId="0" applyNumberFormat="1" applyFont="1" applyBorder="1" applyAlignment="1" applyProtection="1">
      <alignment horizontal="center" vertical="center"/>
      <protection hidden="1"/>
    </xf>
    <xf numFmtId="181" fontId="2" fillId="0" borderId="22" xfId="0" applyNumberFormat="1" applyFont="1" applyBorder="1" applyAlignment="1" applyProtection="1">
      <alignment vertical="center" shrinkToFit="1"/>
      <protection hidden="1"/>
    </xf>
    <xf numFmtId="181" fontId="2" fillId="0" borderId="23" xfId="0" applyNumberFormat="1" applyFont="1" applyBorder="1" applyAlignment="1" applyProtection="1">
      <alignment vertical="center" shrinkToFit="1"/>
      <protection hidden="1"/>
    </xf>
    <xf numFmtId="181" fontId="2" fillId="0" borderId="24" xfId="0" applyNumberFormat="1" applyFont="1" applyBorder="1" applyAlignment="1" applyProtection="1">
      <alignment vertical="center" shrinkToFit="1"/>
      <protection hidden="1"/>
    </xf>
    <xf numFmtId="0" fontId="2" fillId="0" borderId="27" xfId="0" applyNumberFormat="1" applyFont="1" applyBorder="1" applyAlignment="1" applyProtection="1">
      <alignment horizontal="distributed" vertical="center" shrinkToFit="1"/>
      <protection hidden="1"/>
    </xf>
    <xf numFmtId="0" fontId="2" fillId="0" borderId="27" xfId="0" applyFont="1" applyBorder="1" applyAlignment="1">
      <alignment horizontal="distributed" vertical="center" shrinkToFit="1"/>
    </xf>
    <xf numFmtId="0" fontId="2" fillId="0" borderId="28" xfId="0" applyFont="1" applyBorder="1" applyAlignment="1">
      <alignment horizontal="distributed" vertical="center" shrinkToFit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4" fillId="0" borderId="11" xfId="0" applyNumberFormat="1" applyFont="1" applyBorder="1" applyAlignment="1" applyProtection="1">
      <alignment vertical="center" shrinkToFit="1"/>
      <protection hidden="1"/>
    </xf>
    <xf numFmtId="0" fontId="2" fillId="0" borderId="11" xfId="0" applyNumberFormat="1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4" fillId="0" borderId="29" xfId="0" applyNumberFormat="1" applyFont="1" applyBorder="1" applyAlignment="1" applyProtection="1">
      <alignment vertical="center" shrinkToFit="1"/>
      <protection hidden="1"/>
    </xf>
    <xf numFmtId="0" fontId="2" fillId="0" borderId="29" xfId="0" applyNumberFormat="1" applyFont="1" applyBorder="1" applyAlignment="1">
      <alignment vertical="center" shrinkToFit="1"/>
    </xf>
    <xf numFmtId="0" fontId="11" fillId="0" borderId="0" xfId="0" applyNumberFormat="1" applyFont="1" applyBorder="1" applyAlignment="1" applyProtection="1">
      <alignment horizontal="left"/>
      <protection hidden="1"/>
    </xf>
    <xf numFmtId="0" fontId="11" fillId="0" borderId="0" xfId="0" applyFont="1" applyAlignment="1" applyProtection="1">
      <alignment horizontal="left"/>
      <protection hidden="1"/>
    </xf>
    <xf numFmtId="0" fontId="5" fillId="0" borderId="0" xfId="0" applyNumberFormat="1" applyFont="1" applyBorder="1" applyAlignment="1" applyProtection="1">
      <alignment horizontal="right" vertical="center" wrapText="1"/>
      <protection hidden="1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2" fillId="0" borderId="31" xfId="0" applyFont="1" applyBorder="1" applyAlignment="1" applyProtection="1">
      <alignment vertical="center"/>
      <protection hidden="1"/>
    </xf>
    <xf numFmtId="0" fontId="2" fillId="0" borderId="32" xfId="0" applyFon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horizontal="distributed" vertical="center"/>
      <protection hidden="1"/>
    </xf>
    <xf numFmtId="0" fontId="2" fillId="0" borderId="33" xfId="0" applyFont="1" applyBorder="1" applyAlignment="1" applyProtection="1">
      <alignment vertical="center"/>
      <protection hidden="1"/>
    </xf>
    <xf numFmtId="0" fontId="2" fillId="0" borderId="34" xfId="0" applyFont="1" applyBorder="1" applyAlignment="1" applyProtection="1">
      <alignment vertical="center"/>
      <protection hidden="1"/>
    </xf>
    <xf numFmtId="0" fontId="5" fillId="0" borderId="34" xfId="0" applyFont="1" applyBorder="1" applyAlignment="1" applyProtection="1">
      <alignment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187" fontId="2" fillId="0" borderId="0" xfId="0" applyNumberFormat="1" applyFont="1" applyBorder="1" applyAlignment="1" applyProtection="1">
      <alignment horizontal="distributed" shrinkToFit="1"/>
      <protection hidden="1"/>
    </xf>
    <xf numFmtId="187" fontId="2" fillId="0" borderId="0" xfId="0" applyNumberFormat="1" applyFont="1" applyBorder="1" applyAlignment="1">
      <alignment horizontal="distributed" shrinkToFit="1"/>
    </xf>
    <xf numFmtId="187" fontId="2" fillId="0" borderId="10" xfId="0" applyNumberFormat="1" applyFont="1" applyBorder="1" applyAlignment="1">
      <alignment horizontal="distributed" shrinkToFit="1"/>
    </xf>
    <xf numFmtId="49" fontId="5" fillId="0" borderId="10" xfId="0" applyNumberFormat="1" applyFont="1" applyBorder="1" applyAlignment="1" applyProtection="1">
      <alignment vertical="center"/>
      <protection hidden="1"/>
    </xf>
    <xf numFmtId="0" fontId="4" fillId="0" borderId="35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181" fontId="6" fillId="0" borderId="21" xfId="0" applyNumberFormat="1" applyFont="1" applyBorder="1" applyAlignment="1" applyProtection="1">
      <alignment vertical="center" shrinkToFit="1"/>
      <protection hidden="1"/>
    </xf>
    <xf numFmtId="181" fontId="6" fillId="0" borderId="29" xfId="0" applyNumberFormat="1" applyFont="1" applyBorder="1" applyAlignment="1" applyProtection="1">
      <alignment vertical="center" shrinkToFit="1"/>
      <protection hidden="1"/>
    </xf>
    <xf numFmtId="181" fontId="6" fillId="0" borderId="13" xfId="0" applyNumberFormat="1" applyFont="1" applyBorder="1" applyAlignment="1" applyProtection="1">
      <alignment vertical="center" shrinkToFi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181" fontId="6" fillId="0" borderId="11" xfId="0" applyNumberFormat="1" applyFont="1" applyBorder="1" applyAlignment="1" applyProtection="1">
      <alignment vertical="center" shrinkToFit="1"/>
      <protection hidden="1"/>
    </xf>
    <xf numFmtId="181" fontId="6" fillId="0" borderId="20" xfId="0" applyNumberFormat="1" applyFont="1" applyBorder="1" applyAlignment="1" applyProtection="1">
      <alignment vertical="center" shrinkToFit="1"/>
      <protection hidden="1"/>
    </xf>
    <xf numFmtId="179" fontId="4" fillId="0" borderId="11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distributed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distributed" vertical="center" wrapText="1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2" fillId="0" borderId="22" xfId="0" applyNumberFormat="1" applyFont="1" applyBorder="1" applyAlignment="1" applyProtection="1">
      <alignment vertical="center" shrinkToFit="1"/>
      <protection hidden="1"/>
    </xf>
    <xf numFmtId="0" fontId="2" fillId="0" borderId="23" xfId="0" applyNumberFormat="1" applyFont="1" applyBorder="1" applyAlignment="1" applyProtection="1">
      <alignment vertical="center" shrinkToFit="1"/>
      <protection hidden="1"/>
    </xf>
    <xf numFmtId="0" fontId="2" fillId="0" borderId="24" xfId="0" applyNumberFormat="1" applyFont="1" applyBorder="1" applyAlignment="1" applyProtection="1">
      <alignment vertical="center" shrinkToFit="1"/>
      <protection hidden="1"/>
    </xf>
    <xf numFmtId="49" fontId="6" fillId="0" borderId="11" xfId="0" applyNumberFormat="1" applyFont="1" applyBorder="1" applyAlignment="1" applyProtection="1">
      <alignment vertical="center" shrinkToFit="1"/>
      <protection hidden="1"/>
    </xf>
    <xf numFmtId="0" fontId="2" fillId="0" borderId="31" xfId="0" applyFont="1" applyBorder="1" applyAlignment="1" applyProtection="1">
      <alignment horizontal="distributed" vertical="center"/>
      <protection hidden="1"/>
    </xf>
    <xf numFmtId="181" fontId="6" fillId="0" borderId="31" xfId="0" applyNumberFormat="1" applyFont="1" applyBorder="1" applyAlignment="1" applyProtection="1">
      <alignment vertical="center" shrinkToFit="1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35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vertical="center"/>
      <protection hidden="1"/>
    </xf>
    <xf numFmtId="0" fontId="6" fillId="0" borderId="11" xfId="0" applyNumberFormat="1" applyFont="1" applyBorder="1" applyAlignment="1" applyProtection="1">
      <alignment vertical="center" shrinkToFit="1"/>
      <protection hidden="1"/>
    </xf>
    <xf numFmtId="0" fontId="6" fillId="0" borderId="20" xfId="0" applyNumberFormat="1" applyFont="1" applyBorder="1" applyAlignment="1" applyProtection="1">
      <alignment vertical="center" shrinkToFit="1"/>
      <protection hidden="1"/>
    </xf>
    <xf numFmtId="0" fontId="2" fillId="0" borderId="0" xfId="0" applyFont="1" applyAlignment="1" applyProtection="1">
      <alignment horizontal="distributed" vertical="center"/>
      <protection hidden="1"/>
    </xf>
    <xf numFmtId="178" fontId="7" fillId="0" borderId="11" xfId="0" applyNumberFormat="1" applyFont="1" applyBorder="1" applyAlignment="1" applyProtection="1">
      <alignment horizontal="distributed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6" fillId="0" borderId="11" xfId="0" applyNumberFormat="1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181" fontId="11" fillId="0" borderId="10" xfId="0" applyNumberFormat="1" applyFont="1" applyBorder="1" applyAlignment="1" applyProtection="1">
      <alignment vertical="center" shrinkToFit="1"/>
      <protection hidden="1"/>
    </xf>
    <xf numFmtId="49" fontId="9" fillId="0" borderId="22" xfId="0" applyNumberFormat="1" applyFont="1" applyBorder="1" applyAlignment="1" applyProtection="1" quotePrefix="1">
      <alignment horizontal="center" vertical="center"/>
      <protection hidden="1"/>
    </xf>
    <xf numFmtId="49" fontId="9" fillId="0" borderId="23" xfId="0" applyNumberFormat="1" applyFont="1" applyBorder="1" applyAlignment="1" applyProtection="1">
      <alignment horizontal="center" vertical="center"/>
      <protection hidden="1"/>
    </xf>
    <xf numFmtId="49" fontId="9" fillId="0" borderId="24" xfId="0" applyNumberFormat="1" applyFont="1" applyBorder="1" applyAlignment="1" applyProtection="1">
      <alignment horizontal="center" vertical="center"/>
      <protection hidden="1"/>
    </xf>
    <xf numFmtId="49" fontId="11" fillId="0" borderId="29" xfId="0" applyNumberFormat="1" applyFont="1" applyBorder="1" applyAlignment="1" applyProtection="1">
      <alignment horizontal="center" vertical="center"/>
      <protection hidden="1"/>
    </xf>
    <xf numFmtId="0" fontId="2" fillId="0" borderId="11" xfId="0" applyNumberFormat="1" applyFont="1" applyBorder="1" applyAlignment="1" applyProtection="1">
      <alignment vertical="center" shrinkToFit="1"/>
      <protection hidden="1"/>
    </xf>
    <xf numFmtId="0" fontId="11" fillId="0" borderId="16" xfId="0" applyNumberFormat="1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0" fontId="6" fillId="0" borderId="22" xfId="0" applyFont="1" applyBorder="1" applyAlignment="1" applyProtection="1">
      <alignment horizontal="center" vertical="center"/>
      <protection hidden="1"/>
    </xf>
    <xf numFmtId="0" fontId="6" fillId="0" borderId="23" xfId="0" applyFont="1" applyBorder="1" applyAlignment="1" applyProtection="1">
      <alignment horizontal="center" vertical="center"/>
      <protection hidden="1"/>
    </xf>
    <xf numFmtId="0" fontId="6" fillId="0" borderId="24" xfId="0" applyFont="1" applyBorder="1" applyAlignment="1" applyProtection="1">
      <alignment horizontal="center" vertical="center"/>
      <protection hidden="1"/>
    </xf>
    <xf numFmtId="0" fontId="5" fillId="0" borderId="16" xfId="0" applyNumberFormat="1" applyFont="1" applyBorder="1" applyAlignment="1" applyProtection="1">
      <alignment horizontal="right" vertical="center" wrapText="1"/>
      <protection hidden="1"/>
    </xf>
    <xf numFmtId="0" fontId="2" fillId="0" borderId="16" xfId="0" applyFont="1" applyBorder="1" applyAlignment="1" applyProtection="1">
      <alignment horizontal="right" vertical="center" wrapText="1"/>
      <protection hidden="1"/>
    </xf>
    <xf numFmtId="0" fontId="2" fillId="0" borderId="16" xfId="0" applyFont="1" applyBorder="1" applyAlignment="1" applyProtection="1">
      <alignment horizontal="center"/>
      <protection hidden="1"/>
    </xf>
    <xf numFmtId="177" fontId="5" fillId="0" borderId="0" xfId="0" applyNumberFormat="1" applyFont="1" applyBorder="1" applyAlignment="1" applyProtection="1">
      <alignment horizontal="right" vertical="center" shrinkToFit="1"/>
      <protection hidden="1"/>
    </xf>
    <xf numFmtId="0" fontId="2" fillId="0" borderId="0" xfId="0" applyFont="1" applyAlignment="1">
      <alignment horizontal="right" vertical="center" shrinkToFit="1"/>
    </xf>
    <xf numFmtId="181" fontId="2" fillId="0" borderId="11" xfId="0" applyNumberFormat="1" applyFont="1" applyBorder="1" applyAlignment="1" applyProtection="1">
      <alignment vertical="center" shrinkToFit="1"/>
      <protection hidden="1"/>
    </xf>
    <xf numFmtId="177" fontId="11" fillId="0" borderId="29" xfId="0" applyNumberFormat="1" applyFont="1" applyBorder="1" applyAlignment="1" applyProtection="1">
      <alignment horizontal="center" vertical="center"/>
      <protection hidden="1"/>
    </xf>
    <xf numFmtId="177" fontId="11" fillId="0" borderId="13" xfId="0" applyNumberFormat="1" applyFont="1" applyBorder="1" applyAlignment="1" applyProtection="1">
      <alignment horizontal="center" vertical="center"/>
      <protection hidden="1"/>
    </xf>
    <xf numFmtId="0" fontId="8" fillId="0" borderId="0" xfId="0" applyNumberFormat="1" applyFont="1" applyBorder="1" applyAlignment="1" applyProtection="1">
      <alignment horizontal="center" vertical="center" textRotation="255"/>
      <protection hidden="1"/>
    </xf>
    <xf numFmtId="181" fontId="2" fillId="0" borderId="0" xfId="0" applyNumberFormat="1" applyFont="1" applyBorder="1" applyAlignment="1" applyProtection="1">
      <alignment horizontal="center" vertical="center" shrinkToFit="1"/>
      <protection hidden="1"/>
    </xf>
    <xf numFmtId="181" fontId="2" fillId="0" borderId="11" xfId="0" applyNumberFormat="1" applyFont="1" applyBorder="1" applyAlignment="1" applyProtection="1">
      <alignment horizontal="center" vertical="center" shrinkToFit="1"/>
      <protection hidden="1"/>
    </xf>
    <xf numFmtId="177" fontId="4" fillId="0" borderId="0" xfId="0" applyNumberFormat="1" applyFont="1" applyBorder="1" applyAlignment="1" applyProtection="1">
      <alignment horizontal="center" vertical="center"/>
      <protection hidden="1"/>
    </xf>
    <xf numFmtId="181" fontId="5" fillId="0" borderId="11" xfId="0" applyNumberFormat="1" applyFont="1" applyBorder="1" applyAlignment="1" applyProtection="1">
      <alignment horizontal="left" vertical="center" shrinkToFit="1"/>
      <protection hidden="1"/>
    </xf>
    <xf numFmtId="0" fontId="2" fillId="0" borderId="11" xfId="0" applyNumberFormat="1" applyFont="1" applyBorder="1" applyAlignment="1" applyProtection="1">
      <alignment horizontal="left" vertical="center" shrinkToFit="1"/>
      <protection hidden="1"/>
    </xf>
    <xf numFmtId="0" fontId="11" fillId="0" borderId="21" xfId="0" applyNumberFormat="1" applyFont="1" applyBorder="1" applyAlignment="1" applyProtection="1">
      <alignment horizontal="center" vertical="center"/>
      <protection hidden="1"/>
    </xf>
    <xf numFmtId="0" fontId="11" fillId="0" borderId="29" xfId="0" applyNumberFormat="1" applyFont="1" applyBorder="1" applyAlignment="1" applyProtection="1">
      <alignment horizontal="center" vertical="center"/>
      <protection hidden="1"/>
    </xf>
    <xf numFmtId="0" fontId="11" fillId="0" borderId="13" xfId="0" applyNumberFormat="1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hidden="1"/>
    </xf>
    <xf numFmtId="0" fontId="5" fillId="0" borderId="0" xfId="0" applyFont="1" applyAlignment="1">
      <alignment horizontal="left"/>
    </xf>
    <xf numFmtId="0" fontId="9" fillId="0" borderId="21" xfId="0" applyFont="1" applyBorder="1" applyAlignment="1">
      <alignment horizontal="distributed" vertical="center"/>
    </xf>
    <xf numFmtId="0" fontId="9" fillId="0" borderId="29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5" fillId="0" borderId="21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3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/>
    <dxf/>
    <dxf>
      <fill>
        <patternFill>
          <bgColor theme="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FF00"/>
        </patternFill>
      </fill>
    </dxf>
    <dxf>
      <fill>
        <patternFill>
          <bgColor theme="8" tint="0.5999600291252136"/>
        </patternFill>
      </fill>
    </dxf>
    <dxf>
      <fill>
        <patternFill>
          <bgColor theme="6" tint="0.7999799847602844"/>
        </patternFill>
      </fill>
    </dxf>
    <dxf>
      <fill>
        <patternFill>
          <bgColor rgb="FF00FE7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E7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54</xdr:row>
      <xdr:rowOff>19050</xdr:rowOff>
    </xdr:from>
    <xdr:to>
      <xdr:col>4</xdr:col>
      <xdr:colOff>333375</xdr:colOff>
      <xdr:row>55</xdr:row>
      <xdr:rowOff>342900</xdr:rowOff>
    </xdr:to>
    <xdr:sp>
      <xdr:nvSpPr>
        <xdr:cNvPr id="1" name="直線矢印コネクタ 2"/>
        <xdr:cNvSpPr>
          <a:spLocks/>
        </xdr:cNvSpPr>
      </xdr:nvSpPr>
      <xdr:spPr>
        <a:xfrm rot="16200000" flipH="1">
          <a:off x="2752725" y="10725150"/>
          <a:ext cx="95250" cy="49530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ips11zimu89@poem.ocn.ne.jp" TargetMode="External" /><Relationship Id="rId2" Type="http://schemas.openxmlformats.org/officeDocument/2006/relationships/hyperlink" Target="mailto:onozawatsutomu@nifty.com" TargetMode="External" /><Relationship Id="rId3" Type="http://schemas.openxmlformats.org/officeDocument/2006/relationships/hyperlink" Target="mailto:tsunoda@ka2.so-net.ne.jp" TargetMode="External" /><Relationship Id="rId4" Type="http://schemas.openxmlformats.org/officeDocument/2006/relationships/hyperlink" Target="mailto:k9986m@cablenet.ne.jp" TargetMode="External" /><Relationship Id="rId5" Type="http://schemas.openxmlformats.org/officeDocument/2006/relationships/hyperlink" Target="mailto:n-takasi@aioros.ocn.ne.jp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Y105"/>
  <sheetViews>
    <sheetView tabSelected="1" zoomScalePageLayoutView="0" workbookViewId="0" topLeftCell="A1">
      <selection activeCell="D47" sqref="D47"/>
      <selection activeCell="A1" sqref="A1:AU1"/>
    </sheetView>
  </sheetViews>
  <sheetFormatPr defaultColWidth="9.00390625" defaultRowHeight="13.5"/>
  <cols>
    <col min="1" max="1" width="3.375" style="1" customWidth="1"/>
    <col min="2" max="2" width="7.50390625" style="1" bestFit="1" customWidth="1"/>
    <col min="3" max="3" width="6.00390625" style="1" bestFit="1" customWidth="1"/>
    <col min="4" max="4" width="16.125" style="1" bestFit="1" customWidth="1"/>
    <col min="5" max="5" width="5.00390625" style="1" bestFit="1" customWidth="1"/>
    <col min="6" max="6" width="20.50390625" style="1" customWidth="1"/>
    <col min="7" max="7" width="3.75390625" style="1" customWidth="1"/>
    <col min="8" max="16" width="9.00390625" style="1" customWidth="1"/>
    <col min="17" max="19" width="9.00390625" style="1" hidden="1" customWidth="1"/>
    <col min="20" max="16384" width="9.00390625" style="1" customWidth="1"/>
  </cols>
  <sheetData>
    <row r="1" ht="13.5">
      <c r="B1" s="1" t="s">
        <v>108</v>
      </c>
    </row>
    <row r="2" ht="13.5">
      <c r="B2" s="1" t="s">
        <v>110</v>
      </c>
    </row>
    <row r="3" ht="13.5">
      <c r="B3" s="1" t="s">
        <v>109</v>
      </c>
    </row>
    <row r="4" ht="13.5">
      <c r="B4" s="1" t="s">
        <v>111</v>
      </c>
    </row>
    <row r="6" spans="1:5" ht="13.5">
      <c r="A6" s="67" t="s">
        <v>144</v>
      </c>
      <c r="B6" s="67"/>
      <c r="C6" s="67"/>
      <c r="D6" s="67"/>
      <c r="E6" s="67"/>
    </row>
    <row r="7" spans="1:17" ht="13.5">
      <c r="A7" s="67"/>
      <c r="B7" s="67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7" ht="13.5">
      <c r="A8" s="1">
        <v>1</v>
      </c>
      <c r="B8" s="70" t="s">
        <v>113</v>
      </c>
      <c r="F8" s="27"/>
      <c r="G8" s="74"/>
    </row>
    <row r="9" ht="13.5">
      <c r="G9" s="64" t="s">
        <v>75</v>
      </c>
    </row>
    <row r="11" spans="1:17" ht="13.5">
      <c r="A11" s="1">
        <v>2</v>
      </c>
      <c r="B11" s="71" t="s">
        <v>33</v>
      </c>
      <c r="E11" s="1">
        <v>3</v>
      </c>
      <c r="F11" s="70" t="s">
        <v>34</v>
      </c>
      <c r="P11" s="64"/>
      <c r="Q11" s="64"/>
    </row>
    <row r="12" spans="3:9" ht="13.5">
      <c r="C12" s="72" t="s">
        <v>8</v>
      </c>
      <c r="D12" s="126" t="s">
        <v>132</v>
      </c>
      <c r="E12" s="64"/>
      <c r="F12" s="1" t="s">
        <v>69</v>
      </c>
      <c r="G12" s="64"/>
      <c r="H12" s="64"/>
      <c r="I12" s="64"/>
    </row>
    <row r="13" spans="2:9" ht="19.5" customHeight="1">
      <c r="B13" s="72" t="s">
        <v>9</v>
      </c>
      <c r="C13" s="73"/>
      <c r="D13" s="127">
        <v>20</v>
      </c>
      <c r="E13" s="64"/>
      <c r="F13" s="64"/>
      <c r="G13" s="55" t="s">
        <v>86</v>
      </c>
      <c r="H13" s="64"/>
      <c r="I13" s="64"/>
    </row>
    <row r="14" spans="2:9" ht="19.5" customHeight="1">
      <c r="B14" s="72" t="s">
        <v>10</v>
      </c>
      <c r="C14" s="73"/>
      <c r="D14" s="127">
        <v>5</v>
      </c>
      <c r="E14" s="64"/>
      <c r="F14" s="64"/>
      <c r="G14" s="74"/>
      <c r="H14" s="64"/>
      <c r="I14" s="64"/>
    </row>
    <row r="15" spans="2:9" ht="19.5" customHeight="1">
      <c r="B15" s="72" t="s">
        <v>11</v>
      </c>
      <c r="C15" s="73"/>
      <c r="D15" s="127">
        <v>4</v>
      </c>
      <c r="E15" s="64"/>
      <c r="F15" s="64"/>
      <c r="G15" s="64"/>
      <c r="H15" s="64"/>
      <c r="I15" s="64"/>
    </row>
    <row r="16" spans="9:23" ht="13.5"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</row>
    <row r="17" spans="1:17" ht="19.5" customHeight="1">
      <c r="A17" s="1">
        <v>4</v>
      </c>
      <c r="B17" s="70" t="s">
        <v>35</v>
      </c>
      <c r="E17" s="27" t="s">
        <v>112</v>
      </c>
      <c r="F17" s="75"/>
      <c r="P17" s="70"/>
      <c r="Q17" s="70"/>
    </row>
    <row r="18" spans="2:19" ht="13.5">
      <c r="B18" s="70"/>
      <c r="C18" s="70"/>
      <c r="E18" s="27"/>
      <c r="I18" s="128"/>
      <c r="J18" s="128"/>
      <c r="K18" s="128"/>
      <c r="L18" s="128"/>
      <c r="M18" s="128"/>
      <c r="N18" s="128"/>
      <c r="O18" s="128"/>
      <c r="P18" s="128"/>
      <c r="Q18" s="128"/>
      <c r="R18" s="91"/>
      <c r="S18" s="91"/>
    </row>
    <row r="19" spans="1:6" ht="19.5" customHeight="1">
      <c r="A19" s="1">
        <v>5</v>
      </c>
      <c r="B19" s="70" t="s">
        <v>44</v>
      </c>
      <c r="C19" s="70"/>
      <c r="E19" s="27" t="s">
        <v>112</v>
      </c>
      <c r="F19" s="76"/>
    </row>
    <row r="21" spans="1:16" ht="19.5" customHeight="1">
      <c r="A21" s="1">
        <v>6</v>
      </c>
      <c r="B21" s="70" t="s">
        <v>36</v>
      </c>
      <c r="C21" s="70"/>
      <c r="E21" s="27" t="s">
        <v>112</v>
      </c>
      <c r="F21" s="201"/>
      <c r="G21" s="201"/>
      <c r="H21" s="201"/>
      <c r="I21" s="128" t="s">
        <v>130</v>
      </c>
      <c r="J21" s="128"/>
      <c r="K21" s="128"/>
      <c r="L21" s="128"/>
      <c r="M21" s="128"/>
      <c r="N21" s="128"/>
      <c r="O21" s="128"/>
      <c r="P21" s="64"/>
    </row>
    <row r="23" spans="1:17" ht="19.5" customHeight="1">
      <c r="A23" s="1">
        <v>7</v>
      </c>
      <c r="B23" s="70" t="s">
        <v>37</v>
      </c>
      <c r="E23" s="27" t="s">
        <v>112</v>
      </c>
      <c r="F23" s="196"/>
      <c r="G23" s="77" t="s">
        <v>59</v>
      </c>
      <c r="H23" s="206" t="s">
        <v>119</v>
      </c>
      <c r="I23" s="207"/>
      <c r="J23" s="207"/>
      <c r="P23" s="128"/>
      <c r="Q23" s="78"/>
    </row>
    <row r="24" spans="2:17" ht="13.5">
      <c r="B24" s="70"/>
      <c r="C24" s="70"/>
      <c r="F24" s="79" t="s">
        <v>38</v>
      </c>
      <c r="I24" s="128"/>
      <c r="J24" s="128"/>
      <c r="K24" s="128"/>
      <c r="L24" s="128"/>
      <c r="M24" s="128"/>
      <c r="N24" s="128"/>
      <c r="O24" s="128"/>
      <c r="P24" s="128"/>
      <c r="Q24" s="73"/>
    </row>
    <row r="26" spans="1:6" ht="19.5" customHeight="1">
      <c r="A26" s="1">
        <v>8</v>
      </c>
      <c r="B26" s="70" t="s">
        <v>45</v>
      </c>
      <c r="E26" s="27" t="s">
        <v>112</v>
      </c>
      <c r="F26" s="80"/>
    </row>
    <row r="27" spans="2:6" ht="13.5">
      <c r="B27" s="70"/>
      <c r="E27" s="27"/>
      <c r="F27" s="81"/>
    </row>
    <row r="28" spans="1:2" ht="13.5" customHeight="1">
      <c r="A28" s="1">
        <v>10</v>
      </c>
      <c r="B28" s="82" t="s">
        <v>114</v>
      </c>
    </row>
    <row r="29" spans="3:17" ht="13.5">
      <c r="C29" s="56" t="s">
        <v>2</v>
      </c>
      <c r="D29" s="56" t="s">
        <v>76</v>
      </c>
      <c r="E29" s="83" t="s">
        <v>19</v>
      </c>
      <c r="F29" s="56" t="s">
        <v>77</v>
      </c>
      <c r="H29" s="27"/>
      <c r="I29" s="55"/>
      <c r="J29" s="55"/>
      <c r="K29" s="55"/>
      <c r="L29" s="55"/>
      <c r="M29" s="55"/>
      <c r="N29" s="55"/>
      <c r="O29" s="55"/>
      <c r="P29" s="55"/>
      <c r="Q29" s="55"/>
    </row>
    <row r="30" spans="2:51" ht="19.5" customHeight="1">
      <c r="B30" s="56" t="s">
        <v>25</v>
      </c>
      <c r="C30" s="123">
        <v>30</v>
      </c>
      <c r="D30" s="84"/>
      <c r="E30" s="85"/>
      <c r="F30" s="86"/>
      <c r="G30" s="129"/>
      <c r="H30" s="87"/>
      <c r="I30" s="130"/>
      <c r="J30" s="130"/>
      <c r="K30" s="130"/>
      <c r="L30" s="130"/>
      <c r="M30" s="130"/>
      <c r="N30" s="130"/>
      <c r="O30" s="130"/>
      <c r="P30" s="130"/>
      <c r="Q30" s="133">
        <f>WIDECHAR(F30)</f>
      </c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</row>
    <row r="31" spans="2:51" ht="19.5" customHeight="1">
      <c r="B31" s="56" t="s">
        <v>18</v>
      </c>
      <c r="C31" s="88"/>
      <c r="D31" s="89"/>
      <c r="E31" s="85"/>
      <c r="F31" s="86"/>
      <c r="G31" s="131"/>
      <c r="H31" s="131"/>
      <c r="I31" s="130"/>
      <c r="J31" s="130"/>
      <c r="K31" s="130"/>
      <c r="L31" s="130"/>
      <c r="M31" s="130"/>
      <c r="N31" s="130"/>
      <c r="O31" s="130"/>
      <c r="P31" s="130"/>
      <c r="Q31" s="133">
        <f>WIDECHAR(F31)</f>
      </c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</row>
    <row r="32" spans="2:51" ht="19.5" customHeight="1">
      <c r="B32" s="56" t="s">
        <v>18</v>
      </c>
      <c r="C32" s="88"/>
      <c r="D32" s="89"/>
      <c r="E32" s="85"/>
      <c r="F32" s="86"/>
      <c r="G32" s="131"/>
      <c r="H32" s="131"/>
      <c r="I32" s="130"/>
      <c r="J32" s="130"/>
      <c r="K32" s="130"/>
      <c r="L32" s="130"/>
      <c r="M32" s="130"/>
      <c r="N32" s="130"/>
      <c r="O32" s="130"/>
      <c r="P32" s="130"/>
      <c r="Q32" s="133">
        <f>WIDECHAR(F32)</f>
      </c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</row>
    <row r="33" spans="2:51" ht="19.5" customHeight="1">
      <c r="B33" s="56" t="s">
        <v>18</v>
      </c>
      <c r="C33" s="88"/>
      <c r="D33" s="89"/>
      <c r="E33" s="85"/>
      <c r="F33" s="86"/>
      <c r="G33" s="131"/>
      <c r="H33" s="131"/>
      <c r="I33" s="130"/>
      <c r="J33" s="130"/>
      <c r="K33" s="130"/>
      <c r="L33" s="130"/>
      <c r="M33" s="130"/>
      <c r="N33" s="130"/>
      <c r="O33" s="130"/>
      <c r="P33" s="130"/>
      <c r="Q33" s="133">
        <f>WIDECHAR(F33)</f>
      </c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</row>
    <row r="34" spans="3:17" ht="13.5">
      <c r="C34" s="64"/>
      <c r="D34" s="90" t="s">
        <v>78</v>
      </c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2:3" ht="13.5">
      <c r="B35" s="91" t="s">
        <v>46</v>
      </c>
      <c r="C35" s="64"/>
    </row>
    <row r="36" spans="2:34" ht="19.5" customHeight="1">
      <c r="B36" s="56" t="s">
        <v>25</v>
      </c>
      <c r="C36" s="88"/>
      <c r="D36" s="89"/>
      <c r="E36" s="85"/>
      <c r="F36" s="86"/>
      <c r="G36" s="131"/>
      <c r="H36" s="131"/>
      <c r="I36" s="130"/>
      <c r="J36" s="130"/>
      <c r="K36" s="130"/>
      <c r="L36" s="130"/>
      <c r="M36" s="130"/>
      <c r="N36" s="130"/>
      <c r="O36" s="130"/>
      <c r="P36" s="130"/>
      <c r="Q36" s="133">
        <f>WIDECHAR(F36)</f>
      </c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</row>
    <row r="37" spans="2:34" ht="19.5" customHeight="1">
      <c r="B37" s="56" t="s">
        <v>18</v>
      </c>
      <c r="C37" s="88"/>
      <c r="D37" s="89"/>
      <c r="E37" s="85"/>
      <c r="F37" s="86"/>
      <c r="G37" s="131"/>
      <c r="H37" s="131"/>
      <c r="I37" s="130"/>
      <c r="J37" s="130"/>
      <c r="K37" s="130"/>
      <c r="L37" s="130"/>
      <c r="M37" s="130"/>
      <c r="N37" s="130"/>
      <c r="O37" s="130"/>
      <c r="P37" s="130"/>
      <c r="Q37" s="133">
        <f>WIDECHAR(F37)</f>
      </c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</row>
    <row r="38" spans="2:34" ht="19.5" customHeight="1">
      <c r="B38" s="56" t="s">
        <v>18</v>
      </c>
      <c r="C38" s="88"/>
      <c r="D38" s="89"/>
      <c r="E38" s="85"/>
      <c r="F38" s="86"/>
      <c r="G38" s="131"/>
      <c r="H38" s="131"/>
      <c r="I38" s="130"/>
      <c r="J38" s="130"/>
      <c r="K38" s="130"/>
      <c r="L38" s="130"/>
      <c r="M38" s="130"/>
      <c r="N38" s="130"/>
      <c r="O38" s="130"/>
      <c r="P38" s="130"/>
      <c r="Q38" s="133">
        <f>WIDECHAR(F38)</f>
      </c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</row>
    <row r="39" spans="2:34" ht="19.5" customHeight="1">
      <c r="B39" s="56" t="s">
        <v>18</v>
      </c>
      <c r="C39" s="88"/>
      <c r="D39" s="89"/>
      <c r="E39" s="85"/>
      <c r="F39" s="86"/>
      <c r="G39" s="131"/>
      <c r="H39" s="131"/>
      <c r="I39" s="130"/>
      <c r="J39" s="130"/>
      <c r="K39" s="130"/>
      <c r="L39" s="130"/>
      <c r="M39" s="130"/>
      <c r="N39" s="130"/>
      <c r="O39" s="130"/>
      <c r="P39" s="130"/>
      <c r="Q39" s="133">
        <f>WIDECHAR(F39)</f>
      </c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</row>
    <row r="40" ht="13.5">
      <c r="D40" s="79" t="s">
        <v>79</v>
      </c>
    </row>
    <row r="41" spans="1:7" ht="13.5">
      <c r="A41" s="1" t="s">
        <v>59</v>
      </c>
      <c r="B41" s="91" t="s">
        <v>18</v>
      </c>
      <c r="C41" s="92">
        <v>29</v>
      </c>
      <c r="D41" s="93" t="s">
        <v>60</v>
      </c>
      <c r="E41" s="94">
        <v>50</v>
      </c>
      <c r="F41" s="95" t="s">
        <v>80</v>
      </c>
      <c r="G41" s="96"/>
    </row>
    <row r="42" spans="2:17" ht="13.5">
      <c r="B42" s="91" t="s">
        <v>18</v>
      </c>
      <c r="C42" s="92">
        <v>30</v>
      </c>
      <c r="D42" s="93" t="s">
        <v>81</v>
      </c>
      <c r="E42" s="94">
        <v>22</v>
      </c>
      <c r="F42" s="95" t="s">
        <v>61</v>
      </c>
      <c r="G42" s="97"/>
      <c r="K42" s="98"/>
      <c r="L42" s="98"/>
      <c r="M42" s="55"/>
      <c r="N42" s="55"/>
      <c r="O42" s="55"/>
      <c r="P42" s="55"/>
      <c r="Q42" s="99"/>
    </row>
    <row r="43" spans="2:17" ht="13.5">
      <c r="B43" s="91"/>
      <c r="C43" s="100"/>
      <c r="D43" s="101"/>
      <c r="E43" s="102"/>
      <c r="F43" s="103" t="s">
        <v>115</v>
      </c>
      <c r="G43" s="97"/>
      <c r="H43" s="104"/>
      <c r="K43" s="98"/>
      <c r="L43" s="98"/>
      <c r="M43" s="55"/>
      <c r="N43" s="55"/>
      <c r="O43" s="55"/>
      <c r="P43" s="55"/>
      <c r="Q43" s="99"/>
    </row>
    <row r="44" spans="6:17" ht="13.5">
      <c r="F44" s="96"/>
      <c r="G44" s="96"/>
      <c r="H44" s="105"/>
      <c r="K44" s="106"/>
      <c r="L44" s="106"/>
      <c r="M44" s="27"/>
      <c r="N44" s="27"/>
      <c r="O44" s="27"/>
      <c r="P44" s="27"/>
      <c r="Q44" s="99"/>
    </row>
    <row r="45" spans="1:43" ht="13.5">
      <c r="A45" s="1">
        <v>11</v>
      </c>
      <c r="B45" s="70" t="s">
        <v>47</v>
      </c>
      <c r="L45" s="64"/>
      <c r="M45" s="64"/>
      <c r="N45" s="64"/>
      <c r="O45" s="64"/>
      <c r="P45" s="128"/>
      <c r="Q45" s="128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</row>
    <row r="46" spans="2:43" ht="13.5">
      <c r="B46" s="70"/>
      <c r="C46" s="77" t="s">
        <v>43</v>
      </c>
      <c r="L46" s="64"/>
      <c r="M46" s="64"/>
      <c r="N46" s="64"/>
      <c r="O46" s="64"/>
      <c r="P46" s="128"/>
      <c r="Q46" s="128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</row>
    <row r="47" spans="4:43" ht="19.5" customHeight="1">
      <c r="D47" s="107"/>
      <c r="E47" s="1" t="s">
        <v>82</v>
      </c>
      <c r="F47" s="208"/>
      <c r="G47" s="209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</row>
    <row r="48" spans="1:43" ht="19.5" customHeight="1">
      <c r="A48" s="64"/>
      <c r="B48" s="70"/>
      <c r="C48" s="70"/>
      <c r="D48" s="70"/>
      <c r="E48" s="72" t="s">
        <v>48</v>
      </c>
      <c r="F48" s="108"/>
      <c r="G48" s="109"/>
      <c r="H48" s="109"/>
      <c r="I48" s="64"/>
      <c r="J48" s="64"/>
      <c r="L48" s="64"/>
      <c r="M48" s="64"/>
      <c r="N48" s="64"/>
      <c r="O48" s="64"/>
      <c r="P48" s="128"/>
      <c r="Q48" s="128">
        <f>IF(F48="","",ASC(F48))</f>
      </c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</row>
    <row r="49" spans="1:43" ht="13.5">
      <c r="A49" s="64"/>
      <c r="B49" s="64"/>
      <c r="C49" s="64"/>
      <c r="D49" s="64"/>
      <c r="E49" s="79" t="s">
        <v>84</v>
      </c>
      <c r="G49" s="64"/>
      <c r="H49" s="64"/>
      <c r="I49" s="64"/>
      <c r="J49" s="64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</row>
    <row r="50" spans="1:43" ht="19.5" customHeight="1">
      <c r="A50" s="64"/>
      <c r="B50" s="64"/>
      <c r="C50" s="64" t="s">
        <v>83</v>
      </c>
      <c r="D50" s="110"/>
      <c r="E50" s="202"/>
      <c r="F50" s="203"/>
      <c r="G50" s="203"/>
      <c r="H50" s="203"/>
      <c r="I50" s="203"/>
      <c r="J50" s="203"/>
      <c r="K50" s="203"/>
      <c r="L50" s="64"/>
      <c r="M50" s="64"/>
      <c r="N50" s="64"/>
      <c r="O50" s="64"/>
      <c r="P50" s="132"/>
      <c r="Q50" s="128">
        <f>IF(D50="","",ASC(D50))</f>
      </c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</row>
    <row r="51" spans="1:43" ht="13.5">
      <c r="A51" s="64"/>
      <c r="B51" s="64"/>
      <c r="C51" s="64"/>
      <c r="D51" s="79" t="s">
        <v>124</v>
      </c>
      <c r="E51" s="64"/>
      <c r="F51" s="64"/>
      <c r="G51" s="64"/>
      <c r="H51" s="64"/>
      <c r="I51" s="64"/>
      <c r="J51" s="64"/>
      <c r="L51" s="64"/>
      <c r="M51" s="64"/>
      <c r="N51" s="64"/>
      <c r="O51" s="64"/>
      <c r="P51" s="128"/>
      <c r="Q51" s="128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</row>
    <row r="52" spans="1:43" ht="13.5">
      <c r="A52" s="64"/>
      <c r="B52" s="64"/>
      <c r="C52" s="64"/>
      <c r="D52" s="64"/>
      <c r="E52" s="64"/>
      <c r="F52" s="64"/>
      <c r="G52" s="64"/>
      <c r="H52" s="64"/>
      <c r="I52" s="64"/>
      <c r="J52" s="64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</row>
    <row r="53" spans="1:43" ht="13.5">
      <c r="A53" s="1">
        <v>12</v>
      </c>
      <c r="B53" s="70" t="s">
        <v>85</v>
      </c>
      <c r="D53" s="70"/>
      <c r="E53" s="111"/>
      <c r="F53" s="111"/>
      <c r="G53" s="112"/>
      <c r="H53" s="113"/>
      <c r="I53" s="72"/>
      <c r="J53" s="64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</row>
    <row r="54" spans="4:43" ht="13.5">
      <c r="D54" s="114" t="s">
        <v>123</v>
      </c>
      <c r="N54" s="64"/>
      <c r="O54" s="64"/>
      <c r="P54" s="128"/>
      <c r="Q54" s="128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</row>
    <row r="55" spans="1:43" ht="13.5">
      <c r="A55" s="64"/>
      <c r="D55" s="27" t="s">
        <v>86</v>
      </c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</row>
    <row r="56" spans="1:43" ht="31.5" customHeight="1">
      <c r="A56" s="64"/>
      <c r="C56" s="64" t="s">
        <v>43</v>
      </c>
      <c r="D56" s="107"/>
      <c r="F56" s="210">
        <f>IF(AND(F48="",F57=""),"",IF(Q48=Q57,"大会連絡先と緊急連絡先の電話番号が同じです！同じ場合は下の番号と左の氏名は入力しないで下さい。
入力に誤りがある場合は正しい情報を入力して下さい。",""))</f>
      </c>
      <c r="G56" s="211"/>
      <c r="H56" s="211"/>
      <c r="I56" s="211"/>
      <c r="J56" s="211"/>
      <c r="K56" s="211"/>
      <c r="L56" s="211"/>
      <c r="M56" s="211"/>
      <c r="N56" s="212"/>
      <c r="O56" s="212"/>
      <c r="P56" s="212"/>
      <c r="Q56" s="197"/>
      <c r="R56" s="197"/>
      <c r="S56" s="197"/>
      <c r="T56" s="197"/>
      <c r="U56" s="197"/>
      <c r="V56" s="198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</row>
    <row r="57" spans="1:43" ht="19.5" customHeight="1">
      <c r="A57" s="64"/>
      <c r="B57" s="64"/>
      <c r="C57" s="64"/>
      <c r="D57" s="70"/>
      <c r="E57" s="72" t="s">
        <v>48</v>
      </c>
      <c r="F57" s="108"/>
      <c r="G57" s="138"/>
      <c r="H57" s="138"/>
      <c r="I57" s="128"/>
      <c r="J57" s="128"/>
      <c r="K57" s="91"/>
      <c r="L57" s="91"/>
      <c r="M57" s="91"/>
      <c r="N57" s="91"/>
      <c r="O57" s="91"/>
      <c r="P57" s="91"/>
      <c r="Q57" s="91">
        <f>IF(F57="","",ASC(F57))</f>
      </c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</row>
    <row r="58" spans="14:43" ht="13.5">
      <c r="N58" s="139"/>
      <c r="O58" s="133"/>
      <c r="P58" s="133"/>
      <c r="Q58" s="133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</row>
    <row r="59" spans="1:43" ht="13.5">
      <c r="A59" s="64">
        <v>13</v>
      </c>
      <c r="B59" s="70" t="s">
        <v>49</v>
      </c>
      <c r="E59" s="64" t="s">
        <v>87</v>
      </c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</row>
    <row r="60" spans="1:43" ht="13.5">
      <c r="A60" s="64"/>
      <c r="B60" s="64"/>
      <c r="C60" s="64"/>
      <c r="D60" s="64" t="s">
        <v>120</v>
      </c>
      <c r="E60" s="1" t="s">
        <v>58</v>
      </c>
      <c r="F60" s="64"/>
      <c r="H60" s="64"/>
      <c r="I60" s="64"/>
      <c r="J60" s="64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</row>
    <row r="61" spans="3:43" ht="19.5" customHeight="1">
      <c r="C61" s="64" t="s">
        <v>43</v>
      </c>
      <c r="D61" s="107"/>
      <c r="E61" s="213"/>
      <c r="F61" s="213"/>
      <c r="G61" s="213"/>
      <c r="H61" s="213"/>
      <c r="I61" s="213"/>
      <c r="J61" s="112"/>
      <c r="K61" s="112"/>
      <c r="L61" s="112"/>
      <c r="M61" s="112"/>
      <c r="N61" s="112"/>
      <c r="P61" s="91"/>
      <c r="Q61" s="134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</row>
    <row r="62" spans="1:43" ht="13.5">
      <c r="A62" s="64"/>
      <c r="E62" s="115" t="s">
        <v>118</v>
      </c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</row>
    <row r="63" spans="1:43" ht="19.5" customHeight="1">
      <c r="A63" s="64">
        <v>14</v>
      </c>
      <c r="B63" s="71" t="s">
        <v>50</v>
      </c>
      <c r="E63" s="116"/>
      <c r="F63" s="117"/>
      <c r="G63" s="1" t="s">
        <v>143</v>
      </c>
      <c r="H63" s="116"/>
      <c r="I63" s="116"/>
      <c r="J63" s="116"/>
      <c r="K63" s="116"/>
      <c r="L63" s="116"/>
      <c r="M63" s="116"/>
      <c r="N63" s="116"/>
      <c r="O63" s="116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</row>
    <row r="64" spans="4:43" ht="19.5" customHeight="1">
      <c r="D64" s="118" t="s">
        <v>51</v>
      </c>
      <c r="E64" s="204"/>
      <c r="F64" s="205"/>
      <c r="G64" s="205"/>
      <c r="H64" s="205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</row>
    <row r="65" spans="16:43" ht="13.5"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</row>
    <row r="66" spans="1:43" ht="13.5">
      <c r="A66" s="1">
        <v>15</v>
      </c>
      <c r="B66" s="119" t="s">
        <v>0</v>
      </c>
      <c r="D66" s="1" t="s">
        <v>117</v>
      </c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</row>
    <row r="67" spans="2:43" ht="13.5">
      <c r="B67" s="142" t="s">
        <v>1</v>
      </c>
      <c r="C67" s="142" t="s">
        <v>2</v>
      </c>
      <c r="D67" s="143" t="s">
        <v>76</v>
      </c>
      <c r="E67" s="142" t="s">
        <v>3</v>
      </c>
      <c r="F67" s="214"/>
      <c r="G67" s="207"/>
      <c r="I67" s="79"/>
      <c r="J67" s="79"/>
      <c r="K67" s="79"/>
      <c r="L67" s="79"/>
      <c r="M67" s="79"/>
      <c r="N67" s="79"/>
      <c r="O67" s="79"/>
      <c r="P67" s="135"/>
      <c r="Q67" s="135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</row>
    <row r="68" spans="1:43" ht="19.5" customHeight="1">
      <c r="A68" s="1">
        <v>1</v>
      </c>
      <c r="B68" s="144"/>
      <c r="C68" s="145">
        <v>10</v>
      </c>
      <c r="D68" s="146"/>
      <c r="E68" s="147"/>
      <c r="F68" s="199"/>
      <c r="G68" s="200"/>
      <c r="H68" s="91"/>
      <c r="I68" s="135"/>
      <c r="J68" s="135"/>
      <c r="K68" s="135"/>
      <c r="L68" s="135"/>
      <c r="M68" s="135"/>
      <c r="N68" s="91"/>
      <c r="O68" s="79"/>
      <c r="P68" s="135"/>
      <c r="Q68" s="136">
        <f>B68</f>
        <v>0</v>
      </c>
      <c r="R68" s="136">
        <f>E68</f>
        <v>0</v>
      </c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</row>
    <row r="69" spans="1:43" ht="19.5" customHeight="1">
      <c r="A69" s="1">
        <v>2</v>
      </c>
      <c r="B69" s="144"/>
      <c r="C69" s="154"/>
      <c r="D69" s="146"/>
      <c r="E69" s="147"/>
      <c r="F69" s="156" t="s">
        <v>133</v>
      </c>
      <c r="G69" s="155"/>
      <c r="H69" s="91"/>
      <c r="I69" s="135"/>
      <c r="J69" s="135"/>
      <c r="K69" s="135"/>
      <c r="L69" s="135"/>
      <c r="M69" s="135"/>
      <c r="N69" s="91"/>
      <c r="O69" s="79"/>
      <c r="P69" s="135"/>
      <c r="Q69" s="136" t="str">
        <f aca="true" t="shared" si="0" ref="Q69:Q77">IF(B68=B69,"〃",B69)</f>
        <v>〃</v>
      </c>
      <c r="R69" s="136" t="str">
        <f aca="true" t="shared" si="1" ref="R69:R77">IF(E68=E69,"〃",E69)</f>
        <v>〃</v>
      </c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</row>
    <row r="70" spans="1:43" ht="19.5" customHeight="1">
      <c r="A70" s="1">
        <v>3</v>
      </c>
      <c r="B70" s="144"/>
      <c r="C70" s="154"/>
      <c r="D70" s="146"/>
      <c r="E70" s="147"/>
      <c r="G70" s="155"/>
      <c r="H70" s="91"/>
      <c r="I70" s="91"/>
      <c r="J70" s="91"/>
      <c r="K70" s="91"/>
      <c r="L70" s="91"/>
      <c r="M70" s="91"/>
      <c r="N70" s="91"/>
      <c r="P70" s="91"/>
      <c r="Q70" s="136" t="str">
        <f t="shared" si="0"/>
        <v>〃</v>
      </c>
      <c r="R70" s="136" t="str">
        <f t="shared" si="1"/>
        <v>〃</v>
      </c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</row>
    <row r="71" spans="1:43" ht="19.5" customHeight="1">
      <c r="A71" s="1">
        <v>4</v>
      </c>
      <c r="B71" s="144"/>
      <c r="C71" s="154"/>
      <c r="D71" s="146"/>
      <c r="E71" s="147"/>
      <c r="F71" s="137" t="s">
        <v>134</v>
      </c>
      <c r="G71" s="155"/>
      <c r="H71" s="91"/>
      <c r="I71" s="91"/>
      <c r="J71" s="91"/>
      <c r="K71" s="91"/>
      <c r="L71" s="91"/>
      <c r="M71" s="91"/>
      <c r="N71" s="91"/>
      <c r="P71" s="91"/>
      <c r="Q71" s="136" t="str">
        <f t="shared" si="0"/>
        <v>〃</v>
      </c>
      <c r="R71" s="136" t="str">
        <f t="shared" si="1"/>
        <v>〃</v>
      </c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</row>
    <row r="72" spans="1:43" ht="19.5" customHeight="1">
      <c r="A72" s="1">
        <v>5</v>
      </c>
      <c r="B72" s="144"/>
      <c r="C72" s="154"/>
      <c r="D72" s="146"/>
      <c r="E72" s="147"/>
      <c r="F72" s="159" t="s">
        <v>145</v>
      </c>
      <c r="G72" s="153"/>
      <c r="H72" s="91"/>
      <c r="I72" s="91"/>
      <c r="J72" s="137"/>
      <c r="K72" s="137"/>
      <c r="L72" s="137"/>
      <c r="M72" s="137"/>
      <c r="N72" s="91"/>
      <c r="O72" s="10"/>
      <c r="P72" s="137"/>
      <c r="Q72" s="136" t="str">
        <f t="shared" si="0"/>
        <v>〃</v>
      </c>
      <c r="R72" s="136" t="str">
        <f t="shared" si="1"/>
        <v>〃</v>
      </c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</row>
    <row r="73" spans="1:43" ht="19.5" customHeight="1">
      <c r="A73" s="1">
        <v>6</v>
      </c>
      <c r="B73" s="144"/>
      <c r="C73" s="154"/>
      <c r="D73" s="146"/>
      <c r="E73" s="147"/>
      <c r="F73" s="160" t="s">
        <v>146</v>
      </c>
      <c r="G73" s="153"/>
      <c r="H73" s="91"/>
      <c r="I73" s="91"/>
      <c r="J73" s="137"/>
      <c r="K73" s="137"/>
      <c r="L73" s="137"/>
      <c r="M73" s="137"/>
      <c r="N73" s="91"/>
      <c r="O73" s="10"/>
      <c r="P73" s="137"/>
      <c r="Q73" s="136" t="str">
        <f t="shared" si="0"/>
        <v>〃</v>
      </c>
      <c r="R73" s="136" t="str">
        <f t="shared" si="1"/>
        <v>〃</v>
      </c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</row>
    <row r="74" spans="1:43" ht="19.5" customHeight="1">
      <c r="A74" s="1">
        <v>7</v>
      </c>
      <c r="B74" s="144"/>
      <c r="C74" s="154"/>
      <c r="D74" s="146"/>
      <c r="E74" s="147"/>
      <c r="F74" s="137" t="s">
        <v>147</v>
      </c>
      <c r="G74" s="155"/>
      <c r="H74" s="91"/>
      <c r="I74" s="91"/>
      <c r="J74" s="137"/>
      <c r="K74" s="137"/>
      <c r="L74" s="137"/>
      <c r="M74" s="137"/>
      <c r="N74" s="91"/>
      <c r="O74" s="10"/>
      <c r="P74" s="137"/>
      <c r="Q74" s="136" t="str">
        <f t="shared" si="0"/>
        <v>〃</v>
      </c>
      <c r="R74" s="136" t="str">
        <f t="shared" si="1"/>
        <v>〃</v>
      </c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</row>
    <row r="75" spans="1:43" ht="19.5" customHeight="1">
      <c r="A75" s="1">
        <v>8</v>
      </c>
      <c r="B75" s="144"/>
      <c r="C75" s="154"/>
      <c r="D75" s="146"/>
      <c r="E75" s="147"/>
      <c r="F75" s="199"/>
      <c r="G75" s="200"/>
      <c r="H75" s="91"/>
      <c r="I75" s="91"/>
      <c r="J75" s="91"/>
      <c r="K75" s="91"/>
      <c r="L75" s="91"/>
      <c r="M75" s="91"/>
      <c r="N75" s="91"/>
      <c r="P75" s="91"/>
      <c r="Q75" s="136" t="str">
        <f t="shared" si="0"/>
        <v>〃</v>
      </c>
      <c r="R75" s="136" t="str">
        <f t="shared" si="1"/>
        <v>〃</v>
      </c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</row>
    <row r="76" spans="1:43" ht="19.5" customHeight="1">
      <c r="A76" s="1">
        <v>9</v>
      </c>
      <c r="B76" s="144"/>
      <c r="C76" s="154"/>
      <c r="D76" s="146"/>
      <c r="E76" s="147"/>
      <c r="F76" s="199"/>
      <c r="G76" s="200"/>
      <c r="H76" s="91"/>
      <c r="I76" s="91"/>
      <c r="J76" s="91"/>
      <c r="K76" s="91"/>
      <c r="L76" s="91"/>
      <c r="M76" s="91"/>
      <c r="N76" s="91"/>
      <c r="P76" s="91"/>
      <c r="Q76" s="136" t="str">
        <f t="shared" si="0"/>
        <v>〃</v>
      </c>
      <c r="R76" s="136" t="str">
        <f t="shared" si="1"/>
        <v>〃</v>
      </c>
      <c r="S76" s="91"/>
      <c r="T76" s="136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</row>
    <row r="77" spans="1:43" ht="19.5" customHeight="1">
      <c r="A77" s="1">
        <v>10</v>
      </c>
      <c r="B77" s="144"/>
      <c r="C77" s="154"/>
      <c r="D77" s="146"/>
      <c r="E77" s="147"/>
      <c r="F77" s="199"/>
      <c r="G77" s="200"/>
      <c r="H77" s="91"/>
      <c r="I77" s="91"/>
      <c r="J77" s="91"/>
      <c r="K77" s="91"/>
      <c r="L77" s="91"/>
      <c r="M77" s="91"/>
      <c r="N77" s="91"/>
      <c r="P77" s="91"/>
      <c r="Q77" s="136" t="str">
        <f t="shared" si="0"/>
        <v>〃</v>
      </c>
      <c r="R77" s="136" t="str">
        <f t="shared" si="1"/>
        <v>〃</v>
      </c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</row>
    <row r="78" spans="1:43" ht="19.5" customHeight="1">
      <c r="A78" s="1">
        <v>11</v>
      </c>
      <c r="B78" s="144"/>
      <c r="C78" s="154"/>
      <c r="D78" s="146"/>
      <c r="E78" s="147"/>
      <c r="F78" s="199"/>
      <c r="G78" s="200"/>
      <c r="H78" s="91"/>
      <c r="I78" s="91"/>
      <c r="J78" s="91"/>
      <c r="K78" s="91"/>
      <c r="L78" s="91"/>
      <c r="M78" s="91"/>
      <c r="N78" s="91"/>
      <c r="P78" s="91"/>
      <c r="Q78" s="136">
        <f>B78</f>
        <v>0</v>
      </c>
      <c r="R78" s="136">
        <f>E78</f>
        <v>0</v>
      </c>
      <c r="S78" s="136" t="str">
        <f>IF(F77=F78,"〃",F78)</f>
        <v>〃</v>
      </c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</row>
    <row r="79" spans="1:43" ht="19.5" customHeight="1">
      <c r="A79" s="1">
        <v>12</v>
      </c>
      <c r="B79" s="144"/>
      <c r="C79" s="154"/>
      <c r="D79" s="146"/>
      <c r="E79" s="147"/>
      <c r="F79" s="199"/>
      <c r="G79" s="200"/>
      <c r="H79" s="91"/>
      <c r="I79" s="91"/>
      <c r="J79" s="91"/>
      <c r="K79" s="91"/>
      <c r="L79" s="91"/>
      <c r="M79" s="91"/>
      <c r="N79" s="91"/>
      <c r="P79" s="91"/>
      <c r="Q79" s="136" t="str">
        <f aca="true" t="shared" si="2" ref="Q79:Q87">IF(B78=B79,"〃",B79)</f>
        <v>〃</v>
      </c>
      <c r="R79" s="136" t="str">
        <f aca="true" t="shared" si="3" ref="R79:R87">IF(E78=E79,"〃",E79)</f>
        <v>〃</v>
      </c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</row>
    <row r="80" spans="1:43" ht="19.5" customHeight="1">
      <c r="A80" s="1">
        <v>13</v>
      </c>
      <c r="B80" s="144"/>
      <c r="C80" s="154"/>
      <c r="D80" s="146"/>
      <c r="E80" s="147"/>
      <c r="F80" s="199"/>
      <c r="G80" s="200"/>
      <c r="H80" s="91"/>
      <c r="I80" s="91"/>
      <c r="J80" s="91"/>
      <c r="K80" s="91"/>
      <c r="L80" s="91"/>
      <c r="M80" s="91"/>
      <c r="N80" s="91"/>
      <c r="P80" s="91"/>
      <c r="Q80" s="136" t="str">
        <f t="shared" si="2"/>
        <v>〃</v>
      </c>
      <c r="R80" s="136" t="str">
        <f t="shared" si="3"/>
        <v>〃</v>
      </c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</row>
    <row r="81" spans="1:43" ht="19.5" customHeight="1">
      <c r="A81" s="1">
        <v>14</v>
      </c>
      <c r="B81" s="144"/>
      <c r="C81" s="154"/>
      <c r="D81" s="146"/>
      <c r="E81" s="147"/>
      <c r="F81" s="199"/>
      <c r="G81" s="200"/>
      <c r="H81" s="91"/>
      <c r="I81" s="91"/>
      <c r="J81" s="91"/>
      <c r="K81" s="91"/>
      <c r="L81" s="91"/>
      <c r="M81" s="91"/>
      <c r="N81" s="91"/>
      <c r="P81" s="91"/>
      <c r="Q81" s="136" t="str">
        <f t="shared" si="2"/>
        <v>〃</v>
      </c>
      <c r="R81" s="136" t="str">
        <f t="shared" si="3"/>
        <v>〃</v>
      </c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</row>
    <row r="82" spans="1:43" ht="19.5" customHeight="1">
      <c r="A82" s="1">
        <v>15</v>
      </c>
      <c r="B82" s="144"/>
      <c r="C82" s="154"/>
      <c r="D82" s="146"/>
      <c r="E82" s="147"/>
      <c r="F82" s="199"/>
      <c r="G82" s="200"/>
      <c r="H82" s="91"/>
      <c r="I82" s="91"/>
      <c r="J82" s="91"/>
      <c r="K82" s="91"/>
      <c r="L82" s="91"/>
      <c r="M82" s="91"/>
      <c r="N82" s="91"/>
      <c r="P82" s="91"/>
      <c r="Q82" s="136" t="str">
        <f t="shared" si="2"/>
        <v>〃</v>
      </c>
      <c r="R82" s="136" t="str">
        <f t="shared" si="3"/>
        <v>〃</v>
      </c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</row>
    <row r="83" spans="1:43" ht="19.5" customHeight="1">
      <c r="A83" s="1">
        <v>16</v>
      </c>
      <c r="B83" s="144"/>
      <c r="C83" s="154"/>
      <c r="D83" s="146"/>
      <c r="E83" s="147"/>
      <c r="F83" s="199"/>
      <c r="G83" s="200"/>
      <c r="H83" s="91"/>
      <c r="I83" s="91"/>
      <c r="J83" s="91"/>
      <c r="K83" s="91"/>
      <c r="L83" s="91"/>
      <c r="M83" s="91"/>
      <c r="N83" s="91"/>
      <c r="P83" s="91"/>
      <c r="Q83" s="136" t="str">
        <f t="shared" si="2"/>
        <v>〃</v>
      </c>
      <c r="R83" s="136" t="str">
        <f t="shared" si="3"/>
        <v>〃</v>
      </c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</row>
    <row r="84" spans="1:43" ht="19.5" customHeight="1">
      <c r="A84" s="1">
        <v>17</v>
      </c>
      <c r="B84" s="144"/>
      <c r="C84" s="154"/>
      <c r="D84" s="146"/>
      <c r="E84" s="147"/>
      <c r="F84" s="199"/>
      <c r="G84" s="200"/>
      <c r="H84" s="91"/>
      <c r="I84" s="91"/>
      <c r="J84" s="91"/>
      <c r="K84" s="91"/>
      <c r="L84" s="91"/>
      <c r="M84" s="91"/>
      <c r="N84" s="91"/>
      <c r="P84" s="91"/>
      <c r="Q84" s="136" t="str">
        <f t="shared" si="2"/>
        <v>〃</v>
      </c>
      <c r="R84" s="136" t="str">
        <f t="shared" si="3"/>
        <v>〃</v>
      </c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</row>
    <row r="85" spans="1:43" ht="19.5" customHeight="1">
      <c r="A85" s="1">
        <v>18</v>
      </c>
      <c r="B85" s="144"/>
      <c r="C85" s="154"/>
      <c r="D85" s="146"/>
      <c r="E85" s="147"/>
      <c r="F85" s="199"/>
      <c r="G85" s="200"/>
      <c r="H85" s="91"/>
      <c r="I85" s="91"/>
      <c r="J85" s="91"/>
      <c r="K85" s="91"/>
      <c r="L85" s="91"/>
      <c r="M85" s="91"/>
      <c r="N85" s="91"/>
      <c r="P85" s="91"/>
      <c r="Q85" s="136" t="str">
        <f t="shared" si="2"/>
        <v>〃</v>
      </c>
      <c r="R85" s="136" t="str">
        <f t="shared" si="3"/>
        <v>〃</v>
      </c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</row>
    <row r="86" spans="1:43" ht="19.5" customHeight="1">
      <c r="A86" s="1">
        <v>19</v>
      </c>
      <c r="B86" s="144"/>
      <c r="C86" s="154"/>
      <c r="D86" s="146"/>
      <c r="E86" s="147"/>
      <c r="F86" s="199"/>
      <c r="G86" s="200"/>
      <c r="H86" s="91"/>
      <c r="I86" s="91"/>
      <c r="J86" s="91"/>
      <c r="K86" s="91"/>
      <c r="L86" s="91"/>
      <c r="M86" s="91"/>
      <c r="N86" s="91"/>
      <c r="P86" s="91"/>
      <c r="Q86" s="136" t="str">
        <f t="shared" si="2"/>
        <v>〃</v>
      </c>
      <c r="R86" s="136" t="str">
        <f t="shared" si="3"/>
        <v>〃</v>
      </c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</row>
    <row r="87" spans="1:43" ht="19.5" customHeight="1">
      <c r="A87" s="1">
        <v>20</v>
      </c>
      <c r="B87" s="144"/>
      <c r="C87" s="154"/>
      <c r="D87" s="146"/>
      <c r="E87" s="147"/>
      <c r="F87" s="199"/>
      <c r="G87" s="200"/>
      <c r="H87" s="91"/>
      <c r="I87" s="91"/>
      <c r="J87" s="91"/>
      <c r="K87" s="91"/>
      <c r="L87" s="91"/>
      <c r="M87" s="91"/>
      <c r="N87" s="91"/>
      <c r="P87" s="91"/>
      <c r="Q87" s="136" t="str">
        <f t="shared" si="2"/>
        <v>〃</v>
      </c>
      <c r="R87" s="136" t="str">
        <f t="shared" si="3"/>
        <v>〃</v>
      </c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</row>
    <row r="88" spans="2:43" ht="13.5">
      <c r="B88" s="120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</row>
    <row r="89" spans="2:43" ht="13.5">
      <c r="B89" s="120"/>
      <c r="C89" s="10"/>
      <c r="D89" s="10"/>
      <c r="E89" s="10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</row>
    <row r="90" spans="2:43" ht="13.5">
      <c r="B90" s="149">
        <v>1</v>
      </c>
      <c r="C90" s="150">
        <v>15</v>
      </c>
      <c r="D90" s="151" t="s">
        <v>101</v>
      </c>
      <c r="E90" s="149">
        <v>6</v>
      </c>
      <c r="F90" s="148" t="s">
        <v>102</v>
      </c>
      <c r="G90" s="140" t="s">
        <v>63</v>
      </c>
      <c r="H90" s="91"/>
      <c r="I90" s="91"/>
      <c r="J90" s="91"/>
      <c r="K90" s="91"/>
      <c r="L90" s="91"/>
      <c r="M90" s="91"/>
      <c r="N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</row>
    <row r="91" spans="2:43" ht="13.5">
      <c r="B91" s="149">
        <v>2</v>
      </c>
      <c r="C91" s="150">
        <v>16</v>
      </c>
      <c r="D91" s="151" t="s">
        <v>103</v>
      </c>
      <c r="E91" s="149">
        <v>6</v>
      </c>
      <c r="F91" s="148" t="s">
        <v>107</v>
      </c>
      <c r="G91" s="141"/>
      <c r="H91" s="91"/>
      <c r="I91" s="91"/>
      <c r="J91" s="91"/>
      <c r="K91" s="91"/>
      <c r="L91" s="91"/>
      <c r="M91" s="91"/>
      <c r="N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</row>
    <row r="92" spans="2:43" ht="13.5">
      <c r="B92" s="149">
        <v>3</v>
      </c>
      <c r="C92" s="150">
        <v>17</v>
      </c>
      <c r="D92" s="151" t="s">
        <v>104</v>
      </c>
      <c r="E92" s="149">
        <v>5</v>
      </c>
      <c r="F92" s="148" t="s">
        <v>105</v>
      </c>
      <c r="G92" s="140" t="s">
        <v>64</v>
      </c>
      <c r="H92" s="91"/>
      <c r="I92" s="91"/>
      <c r="J92" s="91"/>
      <c r="K92" s="91"/>
      <c r="L92" s="91"/>
      <c r="M92" s="91"/>
      <c r="N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</row>
    <row r="93" spans="2:14" ht="13.5">
      <c r="B93" s="149">
        <v>4</v>
      </c>
      <c r="C93" s="150">
        <v>17</v>
      </c>
      <c r="D93" s="152" t="s">
        <v>106</v>
      </c>
      <c r="E93" s="149">
        <v>5</v>
      </c>
      <c r="F93" s="135" t="s">
        <v>116</v>
      </c>
      <c r="G93" s="140" t="s">
        <v>65</v>
      </c>
      <c r="H93" s="91"/>
      <c r="I93" s="91"/>
      <c r="J93" s="91"/>
      <c r="K93" s="91"/>
      <c r="L93" s="91"/>
      <c r="M93" s="91"/>
      <c r="N93" s="91"/>
    </row>
    <row r="95" spans="1:17" ht="13.5">
      <c r="A95" s="1">
        <v>16</v>
      </c>
      <c r="B95" s="121" t="s">
        <v>88</v>
      </c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</row>
    <row r="96" spans="2:17" ht="13.5">
      <c r="B96" s="121"/>
      <c r="C96" s="121"/>
      <c r="D96" s="64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</row>
    <row r="97" spans="2:17" ht="13.5">
      <c r="B97" s="121"/>
      <c r="C97" s="72" t="s">
        <v>89</v>
      </c>
      <c r="D97" s="158" t="s">
        <v>138</v>
      </c>
      <c r="E97" s="122" t="s">
        <v>90</v>
      </c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</row>
    <row r="98" spans="2:17" ht="13.5">
      <c r="B98" s="121"/>
      <c r="C98" s="64" t="s">
        <v>39</v>
      </c>
      <c r="D98" s="158" t="s">
        <v>139</v>
      </c>
      <c r="E98" s="122" t="s">
        <v>91</v>
      </c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</row>
    <row r="99" spans="2:17" ht="13.5">
      <c r="B99" s="121"/>
      <c r="C99" s="64" t="s">
        <v>40</v>
      </c>
      <c r="D99" s="158" t="s">
        <v>140</v>
      </c>
      <c r="E99" s="122" t="s">
        <v>135</v>
      </c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</row>
    <row r="100" spans="2:17" ht="13.5">
      <c r="B100" s="121"/>
      <c r="C100" s="64" t="s">
        <v>41</v>
      </c>
      <c r="D100" s="158" t="s">
        <v>141</v>
      </c>
      <c r="E100" s="122" t="s">
        <v>136</v>
      </c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2:17" ht="13.5">
      <c r="B101" s="121"/>
      <c r="C101" s="64" t="s">
        <v>42</v>
      </c>
      <c r="D101" s="157" t="s">
        <v>142</v>
      </c>
      <c r="E101" s="105" t="s">
        <v>137</v>
      </c>
      <c r="F101" s="64"/>
      <c r="G101" s="64" t="s">
        <v>93</v>
      </c>
      <c r="H101" s="64"/>
      <c r="I101" s="64"/>
      <c r="J101" s="64"/>
      <c r="K101" s="64"/>
      <c r="L101" s="64"/>
      <c r="M101" s="64"/>
      <c r="N101" s="64"/>
      <c r="O101" s="64"/>
      <c r="P101" s="64"/>
      <c r="Q101" s="64"/>
    </row>
    <row r="102" spans="2:17" ht="13.5">
      <c r="B102" s="121"/>
      <c r="C102" s="1" t="s">
        <v>67</v>
      </c>
      <c r="D102" s="72" t="s">
        <v>92</v>
      </c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</row>
    <row r="104" spans="1:2" ht="13.5">
      <c r="A104" s="1">
        <v>17</v>
      </c>
      <c r="B104" s="70" t="s">
        <v>62</v>
      </c>
    </row>
    <row r="105" ht="13.5">
      <c r="B105" s="70" t="s">
        <v>131</v>
      </c>
    </row>
    <row r="139" ht="13.5" hidden="1"/>
    <row r="140" ht="13.5" hidden="1"/>
    <row r="141" ht="13.5" hidden="1"/>
  </sheetData>
  <sheetProtection password="D1E2" sheet="1" objects="1" scenarios="1" selectLockedCells="1" autoFilter="0"/>
  <mergeCells count="22">
    <mergeCell ref="F21:H21"/>
    <mergeCell ref="E50:K50"/>
    <mergeCell ref="E64:H64"/>
    <mergeCell ref="F68:G68"/>
    <mergeCell ref="H23:J23"/>
    <mergeCell ref="F47:G47"/>
    <mergeCell ref="F56:P56"/>
    <mergeCell ref="E61:I61"/>
    <mergeCell ref="F67:G67"/>
    <mergeCell ref="F75:G75"/>
    <mergeCell ref="F76:G76"/>
    <mergeCell ref="F82:G82"/>
    <mergeCell ref="F83:G83"/>
    <mergeCell ref="F84:G84"/>
    <mergeCell ref="F77:G77"/>
    <mergeCell ref="F80:G80"/>
    <mergeCell ref="F81:G81"/>
    <mergeCell ref="F87:G87"/>
    <mergeCell ref="F85:G85"/>
    <mergeCell ref="F86:G86"/>
    <mergeCell ref="F78:G78"/>
    <mergeCell ref="F79:G79"/>
  </mergeCells>
  <conditionalFormatting sqref="C30:C33 C36:C39 C13:C15 E30:E33 E36:E39">
    <cfRule type="expression" priority="39" dxfId="10" stopIfTrue="1">
      <formula>MOD(ROW(),2)=1</formula>
    </cfRule>
    <cfRule type="expression" priority="40" dxfId="4" stopIfTrue="1">
      <formula>MOD(ROW(),2)=0</formula>
    </cfRule>
  </conditionalFormatting>
  <conditionalFormatting sqref="D30:D33 D36:D39 F30:F33 F36:F39">
    <cfRule type="expression" priority="37" dxfId="4" stopIfTrue="1">
      <formula>MOD(ROW(),2)=1</formula>
    </cfRule>
    <cfRule type="expression" priority="38" dxfId="10" stopIfTrue="1">
      <formula>MOD(ROW(),2)=0</formula>
    </cfRule>
  </conditionalFormatting>
  <conditionalFormatting sqref="D97:D101">
    <cfRule type="expression" priority="16" dxfId="9" stopIfTrue="1">
      <formula>MOD(ROW(),2)=0</formula>
    </cfRule>
    <cfRule type="expression" priority="17" dxfId="8" stopIfTrue="1">
      <formula>MOD(ROW(),2)=1</formula>
    </cfRule>
  </conditionalFormatting>
  <conditionalFormatting sqref="B68:B87 D68:D87">
    <cfRule type="expression" priority="13" dxfId="3" stopIfTrue="1">
      <formula>MOD(ROW(),2)=1</formula>
    </cfRule>
    <cfRule type="expression" priority="14" dxfId="6" stopIfTrue="1">
      <formula>MOD(ROW(),2)=1</formula>
    </cfRule>
    <cfRule type="expression" priority="15" dxfId="4" stopIfTrue="1">
      <formula>MOD(ROW(),2)=0</formula>
    </cfRule>
  </conditionalFormatting>
  <conditionalFormatting sqref="C69:C87 E68:E87">
    <cfRule type="expression" priority="10" dxfId="4" stopIfTrue="1">
      <formula>MOD(ROW(),2)=1</formula>
    </cfRule>
    <cfRule type="expression" priority="12" dxfId="3" stopIfTrue="1">
      <formula>MOD(ROW(),2)=0</formula>
    </cfRule>
  </conditionalFormatting>
  <conditionalFormatting sqref="F56">
    <cfRule type="expression" priority="3" dxfId="2" stopIfTrue="1">
      <formula>$F$56=""</formula>
    </cfRule>
  </conditionalFormatting>
  <dataValidations count="14">
    <dataValidation allowBlank="1" showInputMessage="1" showErrorMessage="1" imeMode="hiragana" sqref="D56 I36:Q39 D47 D41:D43 D61 P45:Q46 D30:D33 D36:D39 E50 I30:Q33"/>
    <dataValidation allowBlank="1" showInputMessage="1" showErrorMessage="1" imeMode="fullAlpha" sqref="F41:F42 F36:F39 F23 H30 H23 F30:F33"/>
    <dataValidation errorStyle="warning" allowBlank="1" showInputMessage="1" showErrorMessage="1" prompt="入力例&#10;３３０－０００１" error="３３０－０００１のように&#10;&quot;ー&quot;を入れて８桁になっておりません。&#10;&#10;入力し直してください！" imeMode="fullAlpha" sqref="P50"/>
    <dataValidation allowBlank="1" showInputMessage="1" showErrorMessage="1" imeMode="halfAlpha" sqref="N58:Q58 E36:E39 E41:E43 E30:E33"/>
    <dataValidation allowBlank="1" showInputMessage="1" showErrorMessage="1" imeMode="off" sqref="Q61 F63"/>
    <dataValidation type="whole" allowBlank="1" showInputMessage="1" showErrorMessage="1" error="この番号は登録できません！&#10;２１～３０番で登録して下さい。" sqref="G31:H33 G36:H39">
      <formula1>21</formula1>
      <formula2>30</formula2>
    </dataValidation>
    <dataValidation type="whole" allowBlank="1" showInputMessage="1" showErrorMessage="1" error="この番号では登録できません！&#10;２１～２９で登録して下さい。" imeMode="fullAlpha" sqref="C30">
      <formula1>21</formula1>
      <formula2>30</formula2>
    </dataValidation>
    <dataValidation type="whole" allowBlank="1" showInputMessage="1" showErrorMessage="1" error="この番号では登録できません！&#10;２１～２９で登録して下さい。" imeMode="fullAlpha" sqref="C31:C33 C41:C43 C37:C39">
      <formula1>21</formula1>
      <formula2>29</formula2>
    </dataValidation>
    <dataValidation type="whole" allowBlank="1" showInputMessage="1" showErrorMessage="1" error="この番号では登録できません！&#10;２１～３０で登録して下さい。" imeMode="fullAlpha" sqref="C36">
      <formula1>21</formula1>
      <formula2>30</formula2>
    </dataValidation>
    <dataValidation type="whole" allowBlank="1" showInputMessage="1" showErrorMessage="1" sqref="B90:B93">
      <formula1>1</formula1>
      <formula2>9</formula2>
    </dataValidation>
    <dataValidation type="whole" allowBlank="1" showInputMessage="1" showErrorMessage="1" imeMode="fullAlpha" sqref="C90:C93 C68">
      <formula1>1</formula1>
      <formula2>20</formula2>
    </dataValidation>
    <dataValidation type="whole" allowBlank="1" showInputMessage="1" showErrorMessage="1" imeMode="fullAlpha" sqref="E90:E93 E68:E87">
      <formula1>1</formula1>
      <formula2>6</formula2>
    </dataValidation>
    <dataValidation type="whole" allowBlank="1" showInputMessage="1" showErrorMessage="1" error="投手　１&#10;捕手　２&#10;内野手　３&#10;外野手　４　で入力して下さい。" imeMode="fullAlpha" sqref="B68:B87">
      <formula1>1</formula1>
      <formula2>4</formula2>
    </dataValidation>
    <dataValidation type="whole" allowBlank="1" showInputMessage="1" showErrorMessage="1" errorTitle="団員の背番号は0～20で登録して下さい。" imeMode="fullAlpha" sqref="C69:C87">
      <formula1>0</formula1>
      <formula2>20</formula2>
    </dataValidation>
  </dataValidations>
  <hyperlinks>
    <hyperlink ref="D97" r:id="rId1" display="内藤　利夫"/>
    <hyperlink ref="D98" r:id="rId2" display="小野沢　務"/>
    <hyperlink ref="D99" r:id="rId3" display="角田喜久男"/>
    <hyperlink ref="D100" r:id="rId4" display="三浦　邦彦"/>
    <hyperlink ref="D101" r:id="rId5" display="中  原　 　孝"/>
  </hyperlinks>
  <printOptions horizontalCentered="1"/>
  <pageMargins left="0.3937007874015748" right="0.31496062992125984" top="0.7874015748031497" bottom="0.7874015748031497" header="0.5118110236220472" footer="0.31496062992125984"/>
  <pageSetup fitToHeight="1" fitToWidth="1" horizontalDpi="600" verticalDpi="600" orientation="portrait" paperSize="9" scale="45" r:id="rId7"/>
  <headerFooter alignWithMargins="0">
    <oddHeader>&amp;C大会参加申込書シートです
</oddHeader>
    <oddFooter>&amp;C&amp;P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49"/>
  <sheetViews>
    <sheetView view="pageBreakPreview" zoomScale="115" zoomScaleSheetLayoutView="115" zoomScalePageLayoutView="0" workbookViewId="0" topLeftCell="A1">
      <selection activeCell="AE44" sqref="AE44:AU44"/>
      <selection activeCell="A1" sqref="A1"/>
    </sheetView>
  </sheetViews>
  <sheetFormatPr defaultColWidth="9.00390625" defaultRowHeight="13.5"/>
  <cols>
    <col min="1" max="48" width="1.75390625" style="53" customWidth="1"/>
    <col min="49" max="49" width="2.125" style="53" customWidth="1"/>
    <col min="50" max="54" width="1.75390625" style="53" customWidth="1"/>
    <col min="55" max="171" width="2.75390625" style="53" customWidth="1"/>
    <col min="172" max="16384" width="9.00390625" style="53" customWidth="1"/>
  </cols>
  <sheetData>
    <row r="1" spans="1:47" ht="24.75" customHeight="1" thickBot="1">
      <c r="A1" s="29"/>
      <c r="B1" s="285" t="s">
        <v>5</v>
      </c>
      <c r="C1" s="285"/>
      <c r="D1" s="286">
        <f>IF('●入力シート'!$C$13+'●入力シート'!$C$14+'●入力シート'!$C$15=0,"",IF('●入力シート'!$G$8=1,'●入力シート'!$C$13+11,IF('●入力シート'!$C$14&gt;=7,'●入力シート'!$C$13+13,'●入力シート'!$C$13+7)))</f>
      </c>
      <c r="E1" s="286"/>
      <c r="F1" s="286"/>
      <c r="G1" s="285" t="s">
        <v>6</v>
      </c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8"/>
      <c r="U1" s="269"/>
      <c r="V1" s="286">
        <f>IF('●入力シート'!$C$13+'●入力シート'!$C$15=0,"",IF('●入力シート'!$G$8=1,"中学生",IF('●入力シート'!$C$14&gt;=7,"小学生","夏季小学生")))</f>
      </c>
      <c r="W1" s="287"/>
      <c r="X1" s="287"/>
      <c r="Y1" s="287"/>
      <c r="Z1" s="287"/>
      <c r="AA1" s="287"/>
      <c r="AB1" s="287"/>
      <c r="AC1" s="287"/>
      <c r="AD1" s="285" t="s">
        <v>7</v>
      </c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69"/>
      <c r="AS1" s="269"/>
      <c r="AT1" s="269"/>
      <c r="AU1" s="263"/>
    </row>
    <row r="2" spans="1:47" ht="3.75" customHeight="1" thickTop="1">
      <c r="A2" s="28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28"/>
    </row>
    <row r="3" spans="1:47" ht="13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68" t="s">
        <v>8</v>
      </c>
      <c r="AH3" s="269"/>
      <c r="AI3" s="269"/>
      <c r="AJ3" s="272">
        <f>IF('●入力シート'!$C$13="","",'●入力シート'!$C$13)</f>
      </c>
      <c r="AK3" s="272"/>
      <c r="AL3" s="268" t="s">
        <v>9</v>
      </c>
      <c r="AM3" s="268"/>
      <c r="AN3" s="272">
        <f>IF('●入力シート'!$C$14="","",'●入力シート'!$C$14)</f>
      </c>
      <c r="AO3" s="272"/>
      <c r="AP3" s="268" t="s">
        <v>10</v>
      </c>
      <c r="AQ3" s="269"/>
      <c r="AR3" s="272">
        <f>IF('●入力シート'!$C$15="","",'●入力シート'!$C$15)</f>
      </c>
      <c r="AS3" s="272"/>
      <c r="AT3" s="268" t="s">
        <v>11</v>
      </c>
      <c r="AU3" s="268"/>
    </row>
    <row r="4" spans="1:47" ht="19.5" customHeight="1">
      <c r="A4" s="269" t="s">
        <v>12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</row>
    <row r="5" spans="1:47" ht="13.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</row>
    <row r="6" spans="1:47" ht="19.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9"/>
      <c r="Z6" s="29"/>
      <c r="AA6" s="29"/>
      <c r="AB6" s="291">
        <f>IF('●入力シート'!$G$14="","",VLOOKUP('●入力シート'!$G$14,'資料'!$A$1:$C$6,2,))</f>
      </c>
      <c r="AC6" s="291"/>
      <c r="AD6" s="291"/>
      <c r="AE6" s="269" t="s">
        <v>13</v>
      </c>
      <c r="AF6" s="269"/>
      <c r="AG6" s="269"/>
      <c r="AH6" s="269"/>
      <c r="AI6" s="269"/>
      <c r="AJ6" s="269"/>
      <c r="AK6" s="28"/>
      <c r="AL6" s="292">
        <f>IF('●入力シート'!$G$14="","",VLOOKUP('●入力シート'!$G$14,'資料'!$A$1:$C$5,3))</f>
      </c>
      <c r="AM6" s="292"/>
      <c r="AN6" s="292"/>
      <c r="AO6" s="292"/>
      <c r="AP6" s="292"/>
      <c r="AQ6" s="292"/>
      <c r="AR6" s="292"/>
      <c r="AS6" s="293"/>
      <c r="AT6" s="289" t="s">
        <v>14</v>
      </c>
      <c r="AU6" s="290"/>
    </row>
    <row r="7" spans="1:47" ht="14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9"/>
      <c r="Z7" s="29"/>
      <c r="AA7" s="29"/>
      <c r="AB7" s="30"/>
      <c r="AC7" s="30"/>
      <c r="AD7" s="30"/>
      <c r="AE7" s="28"/>
      <c r="AF7" s="28"/>
      <c r="AG7" s="28"/>
      <c r="AH7" s="28"/>
      <c r="AI7" s="28"/>
      <c r="AJ7" s="28"/>
      <c r="AK7" s="28"/>
      <c r="AL7" s="30"/>
      <c r="AM7" s="30"/>
      <c r="AN7" s="30"/>
      <c r="AO7" s="30"/>
      <c r="AP7" s="30"/>
      <c r="AQ7" s="30"/>
      <c r="AR7" s="30"/>
      <c r="AS7" s="30"/>
      <c r="AT7" s="32"/>
      <c r="AU7" s="33"/>
    </row>
    <row r="8" spans="1:47" ht="13.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</row>
    <row r="9" spans="1:47" ht="14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95">
        <f>IF('●入力シート'!$F$17="","",'●入力シート'!$F$17)</f>
      </c>
      <c r="W9" s="295"/>
      <c r="X9" s="295"/>
      <c r="Y9" s="295"/>
      <c r="Z9" s="295"/>
      <c r="AA9" s="295"/>
      <c r="AB9" s="295"/>
      <c r="AC9" s="295"/>
      <c r="AD9" s="295"/>
      <c r="AE9" s="29"/>
      <c r="AF9" s="297" t="s">
        <v>21</v>
      </c>
      <c r="AG9" s="297"/>
      <c r="AH9" s="297"/>
      <c r="AI9" s="297"/>
      <c r="AJ9" s="297"/>
      <c r="AK9" s="297"/>
      <c r="AL9" s="297"/>
      <c r="AM9" s="297"/>
      <c r="AN9" s="297"/>
      <c r="AO9" s="29"/>
      <c r="AP9" s="29"/>
      <c r="AQ9" s="29"/>
      <c r="AR9" s="29"/>
      <c r="AS9" s="29"/>
      <c r="AT9" s="29"/>
      <c r="AU9" s="28"/>
    </row>
    <row r="10" spans="1:47" ht="19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/>
      <c r="P10" s="28"/>
      <c r="Q10" s="28"/>
      <c r="R10" s="28"/>
      <c r="S10" s="28"/>
      <c r="T10" s="28"/>
      <c r="U10" s="28"/>
      <c r="V10" s="34"/>
      <c r="W10" s="34"/>
      <c r="AG10" s="296" t="s">
        <v>15</v>
      </c>
      <c r="AH10" s="296"/>
      <c r="AI10" s="296"/>
      <c r="AJ10" s="296"/>
      <c r="AK10" s="28"/>
      <c r="AL10" s="270">
        <f>IF('●入力シート'!$F$19="","",'●入力シート'!$F$19)</f>
      </c>
      <c r="AM10" s="270"/>
      <c r="AN10" s="270"/>
      <c r="AO10" s="270"/>
      <c r="AP10" s="270"/>
      <c r="AQ10" s="270"/>
      <c r="AR10" s="270"/>
      <c r="AS10" s="271"/>
      <c r="AT10" s="289" t="s">
        <v>14</v>
      </c>
      <c r="AU10" s="290"/>
    </row>
    <row r="11" spans="1:47" ht="13.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</row>
    <row r="12" spans="1:47" ht="19.5" customHeight="1">
      <c r="A12" s="269" t="s">
        <v>16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8"/>
      <c r="S12" s="28"/>
      <c r="T12" s="28"/>
      <c r="U12" s="28"/>
      <c r="V12" s="28"/>
      <c r="W12" s="28"/>
      <c r="X12" s="35"/>
      <c r="Y12" s="35"/>
      <c r="Z12" s="35"/>
      <c r="AA12" s="35"/>
      <c r="AB12" s="35"/>
      <c r="AC12" s="35"/>
      <c r="AD12" s="36"/>
      <c r="AE12" s="36"/>
      <c r="AF12" s="36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</row>
    <row r="13" spans="1:47" ht="13.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</row>
    <row r="14" spans="1:47" ht="19.5" customHeight="1">
      <c r="A14" s="282">
        <f>IF('●入力シート'!$F$21="","",'●入力シート'!$F$21)</f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69" t="s">
        <v>126</v>
      </c>
      <c r="W14" s="269"/>
      <c r="X14" s="269"/>
      <c r="Y14" s="269"/>
      <c r="Z14" s="269"/>
      <c r="AA14" s="269"/>
      <c r="AB14" s="269"/>
      <c r="AC14" s="269"/>
      <c r="AD14" s="269"/>
      <c r="AE14" s="294" t="s">
        <v>17</v>
      </c>
      <c r="AF14" s="294"/>
      <c r="AG14" s="294"/>
      <c r="AH14" s="294"/>
      <c r="AI14" s="294"/>
      <c r="AJ14" s="294"/>
      <c r="AK14" s="298">
        <f>IF('●入力シート'!$F$23="","",WIDECHAR('●入力シート'!$F$23))</f>
      </c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</row>
    <row r="15" spans="1:47" ht="3.75" customHeight="1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28"/>
      <c r="W15" s="28"/>
      <c r="X15" s="28"/>
      <c r="Y15" s="28"/>
      <c r="Z15" s="28"/>
      <c r="AA15" s="28"/>
      <c r="AB15" s="28"/>
      <c r="AC15" s="28"/>
      <c r="AD15" s="28"/>
      <c r="AE15" s="35"/>
      <c r="AF15" s="35"/>
      <c r="AG15" s="35"/>
      <c r="AH15" s="35"/>
      <c r="AI15" s="35"/>
      <c r="AJ15" s="35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</row>
    <row r="16" spans="1:47" ht="19.5" customHeight="1">
      <c r="A16" s="33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268" t="s">
        <v>24</v>
      </c>
      <c r="AA16" s="268"/>
      <c r="AB16" s="268"/>
      <c r="AC16" s="268"/>
      <c r="AD16" s="268"/>
      <c r="AE16" s="268"/>
      <c r="AF16" s="268"/>
      <c r="AG16" s="268"/>
      <c r="AH16" s="268"/>
      <c r="AI16" s="270">
        <f>IF('●入力シート'!$F$26="","",'●入力シート'!$F$26)</f>
      </c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</row>
    <row r="17" spans="1:47" ht="9" customHeight="1">
      <c r="A17" s="33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319" t="s">
        <v>28</v>
      </c>
      <c r="Z17" s="319"/>
      <c r="AA17" s="65"/>
      <c r="AB17" s="65"/>
      <c r="AC17" s="65"/>
      <c r="AD17" s="65"/>
      <c r="AE17" s="65"/>
      <c r="AF17" s="65"/>
      <c r="AG17" s="65"/>
      <c r="AH17" s="65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33"/>
      <c r="AT17" s="33"/>
      <c r="AU17" s="33"/>
    </row>
    <row r="18" spans="1:47" ht="12.75" customHeight="1">
      <c r="A18" s="277" t="s">
        <v>26</v>
      </c>
      <c r="B18" s="278"/>
      <c r="C18" s="278"/>
      <c r="D18" s="278"/>
      <c r="E18" s="304" t="s">
        <v>2</v>
      </c>
      <c r="F18" s="304"/>
      <c r="G18" s="304"/>
      <c r="H18" s="317" t="s">
        <v>27</v>
      </c>
      <c r="I18" s="317"/>
      <c r="J18" s="317"/>
      <c r="K18" s="317"/>
      <c r="L18" s="317"/>
      <c r="M18" s="317"/>
      <c r="N18" s="317"/>
      <c r="O18" s="317"/>
      <c r="P18" s="317"/>
      <c r="Q18" s="317"/>
      <c r="R18" s="318"/>
      <c r="S18" s="325" t="s">
        <v>19</v>
      </c>
      <c r="T18" s="326"/>
      <c r="U18" s="327"/>
      <c r="V18" s="40"/>
      <c r="W18" s="40"/>
      <c r="X18" s="40"/>
      <c r="Y18" s="319"/>
      <c r="Z18" s="319"/>
      <c r="AA18" s="277" t="s">
        <v>26</v>
      </c>
      <c r="AB18" s="278"/>
      <c r="AC18" s="278"/>
      <c r="AD18" s="278"/>
      <c r="AE18" s="304" t="s">
        <v>2</v>
      </c>
      <c r="AF18" s="304"/>
      <c r="AG18" s="304"/>
      <c r="AH18" s="317" t="s">
        <v>27</v>
      </c>
      <c r="AI18" s="317"/>
      <c r="AJ18" s="317"/>
      <c r="AK18" s="317"/>
      <c r="AL18" s="317"/>
      <c r="AM18" s="317"/>
      <c r="AN18" s="317"/>
      <c r="AO18" s="317"/>
      <c r="AP18" s="317"/>
      <c r="AQ18" s="317"/>
      <c r="AR18" s="318"/>
      <c r="AS18" s="325" t="s">
        <v>19</v>
      </c>
      <c r="AT18" s="326"/>
      <c r="AU18" s="327"/>
    </row>
    <row r="19" spans="1:47" ht="21.75" customHeight="1">
      <c r="A19" s="308" t="s">
        <v>25</v>
      </c>
      <c r="B19" s="309"/>
      <c r="C19" s="309"/>
      <c r="D19" s="310"/>
      <c r="E19" s="301" t="s">
        <v>127</v>
      </c>
      <c r="F19" s="302"/>
      <c r="G19" s="303"/>
      <c r="H19" s="279">
        <f>IF('●入力シート'!D30="","",'●入力シート'!D30)</f>
      </c>
      <c r="I19" s="280"/>
      <c r="J19" s="280"/>
      <c r="K19" s="280"/>
      <c r="L19" s="280"/>
      <c r="M19" s="280"/>
      <c r="N19" s="280"/>
      <c r="O19" s="280"/>
      <c r="P19" s="280"/>
      <c r="Q19" s="280"/>
      <c r="R19" s="281"/>
      <c r="S19" s="221">
        <f>IF('●入力シート'!E30="","",WIDECHAR('●入力シート'!E30))</f>
      </c>
      <c r="T19" s="222"/>
      <c r="U19" s="223"/>
      <c r="V19" s="41"/>
      <c r="W19" s="42"/>
      <c r="X19" s="42"/>
      <c r="Y19" s="319"/>
      <c r="Z19" s="319"/>
      <c r="AA19" s="308" t="s">
        <v>25</v>
      </c>
      <c r="AB19" s="309"/>
      <c r="AC19" s="309"/>
      <c r="AD19" s="310"/>
      <c r="AE19" s="215">
        <f>IF('●入力シート'!C36="","",'●入力シート'!C36)</f>
      </c>
      <c r="AF19" s="216"/>
      <c r="AG19" s="217"/>
      <c r="AH19" s="229">
        <f>IF('●入力シート'!D36="","",'●入力シート'!D36)</f>
      </c>
      <c r="AI19" s="230"/>
      <c r="AJ19" s="230"/>
      <c r="AK19" s="230"/>
      <c r="AL19" s="230"/>
      <c r="AM19" s="230"/>
      <c r="AN19" s="230"/>
      <c r="AO19" s="230"/>
      <c r="AP19" s="230"/>
      <c r="AQ19" s="230"/>
      <c r="AR19" s="231"/>
      <c r="AS19" s="221">
        <f>IF('●入力シート'!E36="","",WIDECHAR('●入力シート'!E36))</f>
      </c>
      <c r="AT19" s="222"/>
      <c r="AU19" s="223"/>
    </row>
    <row r="20" spans="1:47" ht="18" customHeight="1">
      <c r="A20" s="224" t="s">
        <v>71</v>
      </c>
      <c r="B20" s="225"/>
      <c r="C20" s="225"/>
      <c r="D20" s="225"/>
      <c r="E20" s="225"/>
      <c r="F20" s="225"/>
      <c r="G20" s="225"/>
      <c r="H20" s="225"/>
      <c r="I20" s="232">
        <f>IF('●入力シート'!F30="","",UPPER('●入力シート'!Q30))</f>
      </c>
      <c r="J20" s="232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4"/>
      <c r="V20" s="41"/>
      <c r="W20" s="42"/>
      <c r="X20" s="42"/>
      <c r="Y20" s="319"/>
      <c r="Z20" s="319"/>
      <c r="AA20" s="224" t="s">
        <v>71</v>
      </c>
      <c r="AB20" s="225"/>
      <c r="AC20" s="225"/>
      <c r="AD20" s="225"/>
      <c r="AE20" s="225"/>
      <c r="AF20" s="225"/>
      <c r="AG20" s="225"/>
      <c r="AH20" s="225"/>
      <c r="AI20" s="232">
        <f>IF('●入力シート'!F36="","",UPPER('●入力シート'!Q36))</f>
      </c>
      <c r="AJ20" s="232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4"/>
    </row>
    <row r="21" spans="1:47" ht="21.75" customHeight="1">
      <c r="A21" s="226" t="s">
        <v>18</v>
      </c>
      <c r="B21" s="227"/>
      <c r="C21" s="227"/>
      <c r="D21" s="228"/>
      <c r="E21" s="215">
        <f>IF('●入力シート'!C31="","",WIDECHAR('●入力シート'!C31))</f>
      </c>
      <c r="F21" s="216"/>
      <c r="G21" s="217"/>
      <c r="H21" s="279">
        <f>IF('●入力シート'!D31="","",'●入力シート'!D31)</f>
      </c>
      <c r="I21" s="280"/>
      <c r="J21" s="280"/>
      <c r="K21" s="280"/>
      <c r="L21" s="280"/>
      <c r="M21" s="280"/>
      <c r="N21" s="280"/>
      <c r="O21" s="280"/>
      <c r="P21" s="280"/>
      <c r="Q21" s="280"/>
      <c r="R21" s="281"/>
      <c r="S21" s="221">
        <f>IF('●入力シート'!E31="","",WIDECHAR('●入力シート'!E31))</f>
      </c>
      <c r="T21" s="222"/>
      <c r="U21" s="223"/>
      <c r="V21" s="43"/>
      <c r="W21" s="44"/>
      <c r="X21" s="44"/>
      <c r="Y21" s="319"/>
      <c r="Z21" s="319"/>
      <c r="AA21" s="226" t="s">
        <v>18</v>
      </c>
      <c r="AB21" s="227"/>
      <c r="AC21" s="227"/>
      <c r="AD21" s="228"/>
      <c r="AE21" s="215">
        <f>IF('●入力シート'!$C$37=0,"",'●入力シート'!C37)</f>
      </c>
      <c r="AF21" s="216"/>
      <c r="AG21" s="217"/>
      <c r="AH21" s="229">
        <f>IF('●入力シート'!D37="","",'●入力シート'!D37)</f>
      </c>
      <c r="AI21" s="230"/>
      <c r="AJ21" s="230"/>
      <c r="AK21" s="230"/>
      <c r="AL21" s="230"/>
      <c r="AM21" s="230"/>
      <c r="AN21" s="230"/>
      <c r="AO21" s="230"/>
      <c r="AP21" s="230"/>
      <c r="AQ21" s="230"/>
      <c r="AR21" s="231"/>
      <c r="AS21" s="221">
        <f>IF('●入力シート'!E37="","",WIDECHAR('●入力シート'!E37))</f>
      </c>
      <c r="AT21" s="222"/>
      <c r="AU21" s="223"/>
    </row>
    <row r="22" spans="1:47" ht="18" customHeight="1">
      <c r="A22" s="224" t="s">
        <v>71</v>
      </c>
      <c r="B22" s="225"/>
      <c r="C22" s="225"/>
      <c r="D22" s="225"/>
      <c r="E22" s="225"/>
      <c r="F22" s="225"/>
      <c r="G22" s="225"/>
      <c r="H22" s="225"/>
      <c r="I22" s="232">
        <f>IF('●入力シート'!F31="","",UPPER('●入力シート'!Q31))</f>
      </c>
      <c r="J22" s="232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4"/>
      <c r="V22" s="43"/>
      <c r="W22" s="44"/>
      <c r="X22" s="44"/>
      <c r="Y22" s="319"/>
      <c r="Z22" s="319"/>
      <c r="AA22" s="224" t="s">
        <v>71</v>
      </c>
      <c r="AB22" s="225"/>
      <c r="AC22" s="225"/>
      <c r="AD22" s="225"/>
      <c r="AE22" s="225"/>
      <c r="AF22" s="225"/>
      <c r="AG22" s="225"/>
      <c r="AH22" s="225"/>
      <c r="AI22" s="232">
        <f>IF('●入力シート'!F37="","",UPPER('●入力シート'!Q37))</f>
      </c>
      <c r="AJ22" s="232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4"/>
    </row>
    <row r="23" spans="1:47" ht="21.75" customHeight="1">
      <c r="A23" s="226" t="s">
        <v>18</v>
      </c>
      <c r="B23" s="227"/>
      <c r="C23" s="227"/>
      <c r="D23" s="228"/>
      <c r="E23" s="215">
        <f>IF('●入力シート'!C32="","",WIDECHAR('●入力シート'!C32))</f>
      </c>
      <c r="F23" s="216"/>
      <c r="G23" s="217"/>
      <c r="H23" s="279">
        <f>IF('●入力シート'!D32="","",'●入力シート'!D32)</f>
      </c>
      <c r="I23" s="280"/>
      <c r="J23" s="280"/>
      <c r="K23" s="280"/>
      <c r="L23" s="280"/>
      <c r="M23" s="280"/>
      <c r="N23" s="280"/>
      <c r="O23" s="280"/>
      <c r="P23" s="280"/>
      <c r="Q23" s="280"/>
      <c r="R23" s="281"/>
      <c r="S23" s="221">
        <f>IF('●入力シート'!E32="","",WIDECHAR('●入力シート'!E32))</f>
      </c>
      <c r="T23" s="222"/>
      <c r="U23" s="223"/>
      <c r="V23" s="45"/>
      <c r="W23" s="45"/>
      <c r="X23" s="45"/>
      <c r="Y23" s="319"/>
      <c r="Z23" s="319"/>
      <c r="AA23" s="226" t="s">
        <v>18</v>
      </c>
      <c r="AB23" s="227"/>
      <c r="AC23" s="227"/>
      <c r="AD23" s="228"/>
      <c r="AE23" s="215">
        <f>IF('●入力シート'!$C$38=0,"",'●入力シート'!$C$38)</f>
      </c>
      <c r="AF23" s="216"/>
      <c r="AG23" s="217"/>
      <c r="AH23" s="229">
        <f>IF('●入力シート'!D38="","",'●入力シート'!D38)</f>
      </c>
      <c r="AI23" s="230"/>
      <c r="AJ23" s="230"/>
      <c r="AK23" s="230"/>
      <c r="AL23" s="230"/>
      <c r="AM23" s="230"/>
      <c r="AN23" s="230"/>
      <c r="AO23" s="230"/>
      <c r="AP23" s="230"/>
      <c r="AQ23" s="230"/>
      <c r="AR23" s="231"/>
      <c r="AS23" s="221">
        <f>IF('●入力シート'!E38="","",WIDECHAR('●入力シート'!E38))</f>
      </c>
      <c r="AT23" s="222"/>
      <c r="AU23" s="223"/>
    </row>
    <row r="24" spans="1:47" ht="18" customHeight="1">
      <c r="A24" s="224" t="s">
        <v>71</v>
      </c>
      <c r="B24" s="225"/>
      <c r="C24" s="225"/>
      <c r="D24" s="225"/>
      <c r="E24" s="225"/>
      <c r="F24" s="225"/>
      <c r="G24" s="225"/>
      <c r="H24" s="225"/>
      <c r="I24" s="232">
        <f>IF('●入力シート'!F32="","",UPPER('●入力シート'!Q32))</f>
      </c>
      <c r="J24" s="232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4"/>
      <c r="V24" s="45"/>
      <c r="W24" s="45"/>
      <c r="X24" s="45"/>
      <c r="Y24" s="319"/>
      <c r="Z24" s="319"/>
      <c r="AA24" s="224" t="s">
        <v>71</v>
      </c>
      <c r="AB24" s="225"/>
      <c r="AC24" s="225"/>
      <c r="AD24" s="225"/>
      <c r="AE24" s="225"/>
      <c r="AF24" s="225"/>
      <c r="AG24" s="225"/>
      <c r="AH24" s="225"/>
      <c r="AI24" s="232">
        <f>IF('●入力シート'!F38="","",UPPER('●入力シート'!Q38))</f>
      </c>
      <c r="AJ24" s="232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4"/>
    </row>
    <row r="25" spans="1:47" ht="21.75" customHeight="1">
      <c r="A25" s="226" t="s">
        <v>18</v>
      </c>
      <c r="B25" s="227"/>
      <c r="C25" s="227"/>
      <c r="D25" s="228"/>
      <c r="E25" s="215">
        <f>IF('●入力シート'!C33="","",WIDECHAR('●入力シート'!C33))</f>
      </c>
      <c r="F25" s="216"/>
      <c r="G25" s="217"/>
      <c r="H25" s="279">
        <f>IF('●入力シート'!D33="","",'●入力シート'!D33)</f>
      </c>
      <c r="I25" s="280"/>
      <c r="J25" s="280"/>
      <c r="K25" s="280"/>
      <c r="L25" s="280"/>
      <c r="M25" s="280"/>
      <c r="N25" s="280"/>
      <c r="O25" s="280"/>
      <c r="P25" s="280"/>
      <c r="Q25" s="280"/>
      <c r="R25" s="281"/>
      <c r="S25" s="221">
        <f>IF('●入力シート'!E33="","",WIDECHAR('●入力シート'!E33))</f>
      </c>
      <c r="T25" s="222"/>
      <c r="U25" s="223"/>
      <c r="V25" s="43"/>
      <c r="W25" s="42"/>
      <c r="X25" s="44"/>
      <c r="Y25" s="319"/>
      <c r="Z25" s="319"/>
      <c r="AA25" s="226" t="s">
        <v>18</v>
      </c>
      <c r="AB25" s="227"/>
      <c r="AC25" s="227"/>
      <c r="AD25" s="228"/>
      <c r="AE25" s="215">
        <f>IF('●入力シート'!$C$39=0,"",'●入力シート'!$C$39)</f>
      </c>
      <c r="AF25" s="216"/>
      <c r="AG25" s="217"/>
      <c r="AH25" s="229">
        <f>IF('●入力シート'!D39="","",'●入力シート'!D39)</f>
      </c>
      <c r="AI25" s="230"/>
      <c r="AJ25" s="230"/>
      <c r="AK25" s="230"/>
      <c r="AL25" s="230"/>
      <c r="AM25" s="230"/>
      <c r="AN25" s="230"/>
      <c r="AO25" s="230"/>
      <c r="AP25" s="230"/>
      <c r="AQ25" s="230"/>
      <c r="AR25" s="231"/>
      <c r="AS25" s="221">
        <f>IF('●入力シート'!E39="","",WIDECHAR('●入力シート'!E39))</f>
      </c>
      <c r="AT25" s="222"/>
      <c r="AU25" s="223"/>
    </row>
    <row r="26" spans="1:47" ht="18" customHeight="1">
      <c r="A26" s="224" t="s">
        <v>71</v>
      </c>
      <c r="B26" s="225"/>
      <c r="C26" s="225"/>
      <c r="D26" s="225"/>
      <c r="E26" s="225"/>
      <c r="F26" s="225"/>
      <c r="G26" s="225"/>
      <c r="H26" s="225"/>
      <c r="I26" s="232">
        <f>IF('●入力シート'!F33="","",UPPER('●入力シート'!Q33))</f>
      </c>
      <c r="J26" s="232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4"/>
      <c r="V26" s="43"/>
      <c r="W26" s="44"/>
      <c r="X26" s="44"/>
      <c r="Y26" s="319"/>
      <c r="Z26" s="319"/>
      <c r="AA26" s="224" t="s">
        <v>71</v>
      </c>
      <c r="AB26" s="225"/>
      <c r="AC26" s="225"/>
      <c r="AD26" s="225"/>
      <c r="AE26" s="225"/>
      <c r="AF26" s="225"/>
      <c r="AG26" s="225"/>
      <c r="AH26" s="225"/>
      <c r="AI26" s="232">
        <f>IF('●入力シート'!F39="","",WIDECHAR('●入力シート'!F39))</f>
      </c>
      <c r="AJ26" s="232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4"/>
    </row>
    <row r="27" spans="1:47" ht="19.5" customHeight="1">
      <c r="A27" s="307" t="s">
        <v>29</v>
      </c>
      <c r="B27" s="307"/>
      <c r="C27" s="307"/>
      <c r="D27" s="307"/>
      <c r="E27" s="307"/>
      <c r="F27" s="313"/>
      <c r="G27" s="313"/>
      <c r="H27" s="313"/>
      <c r="I27" s="313"/>
      <c r="J27" s="313"/>
      <c r="K27" s="313"/>
      <c r="L27" s="46"/>
      <c r="M27" s="306" t="s">
        <v>30</v>
      </c>
      <c r="N27" s="307"/>
      <c r="O27" s="307"/>
      <c r="P27" s="307"/>
      <c r="Q27" s="307"/>
      <c r="R27" s="307"/>
      <c r="S27" s="307"/>
      <c r="T27" s="307"/>
      <c r="U27" s="125"/>
      <c r="V27" s="242" t="s">
        <v>125</v>
      </c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</row>
    <row r="28" spans="1:47" ht="19.5" customHeight="1">
      <c r="A28" s="316">
        <f>IF('●入力シート'!D47="","",'●入力シート'!D47)</f>
      </c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47" t="s">
        <v>128</v>
      </c>
      <c r="M28" s="314">
        <f>IF('●入力シート'!D50="","",WIDECHAR('●入力シート'!D50))</f>
      </c>
      <c r="N28" s="315"/>
      <c r="O28" s="315"/>
      <c r="P28" s="315"/>
      <c r="Q28" s="315"/>
      <c r="R28" s="315"/>
      <c r="S28" s="315"/>
      <c r="T28" s="305">
        <f>IF('●入力シート'!E50="","",'●入力シート'!E50)</f>
      </c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</row>
    <row r="29" spans="1:69" ht="21.75" customHeight="1">
      <c r="A29" s="48"/>
      <c r="B29" s="48"/>
      <c r="C29" s="311" t="s">
        <v>72</v>
      </c>
      <c r="D29" s="312"/>
      <c r="E29" s="312"/>
      <c r="F29" s="312"/>
      <c r="G29" s="237">
        <f>IF('●入力シート'!F48="","",WIDECHAR('●入力シート'!F48))</f>
      </c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9"/>
      <c r="S29" s="239"/>
      <c r="T29" s="239"/>
      <c r="U29" s="51"/>
      <c r="V29" s="51"/>
      <c r="W29" s="29"/>
      <c r="X29" s="29"/>
      <c r="Y29" s="29"/>
      <c r="Z29" s="244" t="s">
        <v>31</v>
      </c>
      <c r="AA29" s="245"/>
      <c r="AB29" s="245"/>
      <c r="AC29" s="245"/>
      <c r="AD29" s="240">
        <f>IF('●入力シート'!F47="","",WIDECHAR('●入力シート'!F47))</f>
      </c>
      <c r="AE29" s="240"/>
      <c r="AF29" s="240"/>
      <c r="AG29" s="240"/>
      <c r="AH29" s="240"/>
      <c r="AI29" s="240"/>
      <c r="AJ29" s="241"/>
      <c r="AK29" s="241"/>
      <c r="AL29" s="241"/>
      <c r="AM29" s="241"/>
      <c r="AN29" s="241"/>
      <c r="AO29" s="241"/>
      <c r="AP29" s="241"/>
      <c r="AQ29" s="322"/>
      <c r="AR29" s="322"/>
      <c r="AS29" s="322"/>
      <c r="AT29" s="322"/>
      <c r="AU29" s="322"/>
      <c r="BQ29" s="54"/>
    </row>
    <row r="30" spans="1:47" ht="21.75" customHeight="1">
      <c r="A30" s="273" t="s">
        <v>22</v>
      </c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49"/>
      <c r="Q30" s="321">
        <f>IF('●入力シート'!D47="","",IF('●入力シート'!D56="",'●入力シート'!D47,'●入力シート'!D56))</f>
      </c>
      <c r="R30" s="321"/>
      <c r="S30" s="321"/>
      <c r="T30" s="321"/>
      <c r="U30" s="321"/>
      <c r="V30" s="321"/>
      <c r="W30" s="321"/>
      <c r="X30" s="321"/>
      <c r="Y30" s="321"/>
      <c r="Z30" s="321"/>
      <c r="AA30" s="321"/>
      <c r="AB30" s="321"/>
      <c r="AC30" s="244" t="s">
        <v>72</v>
      </c>
      <c r="AD30" s="245"/>
      <c r="AE30" s="245"/>
      <c r="AF30" s="245"/>
      <c r="AG30" s="237">
        <f>IF('●入力シート'!D56=0,"",WIDECHAR('●入力シート'!F57))</f>
      </c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9"/>
      <c r="AS30" s="239"/>
      <c r="AT30" s="239"/>
      <c r="AU30" s="51"/>
    </row>
    <row r="31" spans="1:63" ht="19.5" customHeight="1">
      <c r="A31" s="275" t="s">
        <v>73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324">
        <f>IF('●入力シート'!E61="","",LOWER('●入力シート'!E61))</f>
      </c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328" t="s">
        <v>43</v>
      </c>
      <c r="AP31" s="328"/>
      <c r="AQ31" s="323">
        <f>IF('●入力シート'!D61="","",'●入力シート'!D61)</f>
      </c>
      <c r="AR31" s="323"/>
      <c r="AS31" s="323"/>
      <c r="AT31" s="323"/>
      <c r="AU31" s="323"/>
      <c r="AZ31" s="320"/>
      <c r="BA31" s="320"/>
      <c r="BB31" s="320"/>
      <c r="BC31" s="320"/>
      <c r="BD31" s="320"/>
      <c r="BE31" s="320"/>
      <c r="BF31" s="320"/>
      <c r="BG31" s="320"/>
      <c r="BH31" s="320"/>
      <c r="BI31" s="320"/>
      <c r="BJ31" s="320"/>
      <c r="BK31" s="320"/>
    </row>
    <row r="32" spans="1:47" ht="13.5" customHeight="1" thickBot="1">
      <c r="A32" s="260" t="s">
        <v>0</v>
      </c>
      <c r="B32" s="260"/>
      <c r="C32" s="260"/>
      <c r="D32" s="260"/>
      <c r="E32" s="260"/>
      <c r="F32" s="260"/>
      <c r="G32" s="260"/>
      <c r="H32" s="260"/>
      <c r="I32" s="261" t="s">
        <v>57</v>
      </c>
      <c r="J32" s="261"/>
      <c r="K32" s="261"/>
      <c r="L32" s="261"/>
      <c r="M32" s="261"/>
      <c r="N32" s="261"/>
      <c r="O32" s="261"/>
      <c r="P32" s="262"/>
      <c r="Q32" s="262"/>
      <c r="R32" s="262"/>
      <c r="S32" s="262"/>
      <c r="T32" s="262"/>
      <c r="U32" s="262"/>
      <c r="V32" s="263"/>
      <c r="W32" s="263"/>
      <c r="X32" s="263"/>
      <c r="Y32" s="263"/>
      <c r="Z32" s="263"/>
      <c r="AA32" s="263"/>
      <c r="AB32" s="263"/>
      <c r="AC32" s="263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</row>
    <row r="33" spans="1:47" ht="15" customHeight="1" thickTop="1">
      <c r="A33" s="251" t="s">
        <v>129</v>
      </c>
      <c r="B33" s="252"/>
      <c r="C33" s="253" t="s">
        <v>1</v>
      </c>
      <c r="D33" s="252"/>
      <c r="E33" s="252"/>
      <c r="F33" s="252"/>
      <c r="G33" s="254" t="s">
        <v>2</v>
      </c>
      <c r="H33" s="254"/>
      <c r="I33" s="255"/>
      <c r="J33" s="255" t="s">
        <v>4</v>
      </c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 t="s">
        <v>3</v>
      </c>
      <c r="V33" s="255"/>
      <c r="W33" s="264"/>
      <c r="X33" s="28"/>
      <c r="Y33" s="251" t="s">
        <v>129</v>
      </c>
      <c r="Z33" s="252"/>
      <c r="AA33" s="253" t="s">
        <v>1</v>
      </c>
      <c r="AB33" s="252"/>
      <c r="AC33" s="252"/>
      <c r="AD33" s="252"/>
      <c r="AE33" s="254" t="s">
        <v>2</v>
      </c>
      <c r="AF33" s="254"/>
      <c r="AG33" s="255"/>
      <c r="AH33" s="255" t="s">
        <v>4</v>
      </c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 t="s">
        <v>3</v>
      </c>
      <c r="AT33" s="255"/>
      <c r="AU33" s="264"/>
    </row>
    <row r="34" spans="1:47" ht="18.75" customHeight="1">
      <c r="A34" s="248">
        <v>1</v>
      </c>
      <c r="B34" s="249"/>
      <c r="C34" s="236">
        <f>IF('●入力シート'!B68="","",VLOOKUP('●入力シート'!Q68,'資料'!$A$7:$B$12,2,))</f>
      </c>
      <c r="D34" s="236"/>
      <c r="E34" s="236"/>
      <c r="F34" s="236"/>
      <c r="G34" s="235">
        <v>10</v>
      </c>
      <c r="H34" s="235"/>
      <c r="I34" s="235"/>
      <c r="J34" s="265">
        <f>IF('●入力シート'!D68="","",'●入力シート'!D68)</f>
      </c>
      <c r="K34" s="266"/>
      <c r="L34" s="266"/>
      <c r="M34" s="266"/>
      <c r="N34" s="266"/>
      <c r="O34" s="266"/>
      <c r="P34" s="266"/>
      <c r="Q34" s="266"/>
      <c r="R34" s="266"/>
      <c r="S34" s="266"/>
      <c r="T34" s="267"/>
      <c r="U34" s="219">
        <f>IF('●入力シート'!E68="","",WIDECHAR('●入力シート'!R68))</f>
      </c>
      <c r="V34" s="219"/>
      <c r="W34" s="220"/>
      <c r="X34" s="28"/>
      <c r="Y34" s="248">
        <v>11</v>
      </c>
      <c r="Z34" s="249"/>
      <c r="AA34" s="250">
        <f>IF('●入力シート'!B78="","",VLOOKUP('●入力シート'!Q78,'資料'!$A$7:$B$12,2,))</f>
      </c>
      <c r="AB34" s="250"/>
      <c r="AC34" s="250"/>
      <c r="AD34" s="250"/>
      <c r="AE34" s="235">
        <f>IF('●入力シート'!C78="","",'●入力シート'!C78)</f>
      </c>
      <c r="AF34" s="235"/>
      <c r="AG34" s="235"/>
      <c r="AH34" s="218">
        <f>IF('●入力シート'!D78="","",'●入力シート'!D78)</f>
      </c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9">
        <f>IF('●入力シート'!E78="","",WIDECHAR('●入力シート'!R78))</f>
      </c>
      <c r="AT34" s="219"/>
      <c r="AU34" s="220"/>
    </row>
    <row r="35" spans="1:47" ht="18.75" customHeight="1">
      <c r="A35" s="248">
        <v>2</v>
      </c>
      <c r="B35" s="249"/>
      <c r="C35" s="236">
        <f>IF('●入力シート'!B69="","",VLOOKUP('●入力シート'!Q69,'資料'!$A$7:$B$12,2,))</f>
      </c>
      <c r="D35" s="236"/>
      <c r="E35" s="236"/>
      <c r="F35" s="236"/>
      <c r="G35" s="235">
        <f>IF('●入力シート'!C69="","",'●入力シート'!C69)</f>
      </c>
      <c r="H35" s="235"/>
      <c r="I35" s="235"/>
      <c r="J35" s="218">
        <f>IF('●入力シート'!D69="","",'●入力シート'!D69)</f>
      </c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9">
        <f>IF('●入力シート'!E69="","",WIDECHAR('●入力シート'!R69))</f>
      </c>
      <c r="V35" s="219"/>
      <c r="W35" s="220"/>
      <c r="X35" s="28"/>
      <c r="Y35" s="248">
        <v>12</v>
      </c>
      <c r="Z35" s="249"/>
      <c r="AA35" s="250">
        <f>IF('●入力シート'!B79="","",VLOOKUP('●入力シート'!Q79,'資料'!$A$7:$B$12,2,))</f>
      </c>
      <c r="AB35" s="250"/>
      <c r="AC35" s="250"/>
      <c r="AD35" s="250"/>
      <c r="AE35" s="235">
        <f>IF('●入力シート'!C79="","",'●入力シート'!C79)</f>
      </c>
      <c r="AF35" s="235"/>
      <c r="AG35" s="235"/>
      <c r="AH35" s="218">
        <f>IF('●入力シート'!D79="","",'●入力シート'!D79)</f>
      </c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9">
        <f>IF('●入力シート'!E79="","",WIDECHAR('●入力シート'!R79))</f>
      </c>
      <c r="AT35" s="219"/>
      <c r="AU35" s="220"/>
    </row>
    <row r="36" spans="1:47" ht="18.75" customHeight="1">
      <c r="A36" s="248">
        <v>3</v>
      </c>
      <c r="B36" s="249"/>
      <c r="C36" s="236">
        <f>IF('●入力シート'!B70="","",VLOOKUP('●入力シート'!Q70,'資料'!$A$7:$B$12,2,))</f>
      </c>
      <c r="D36" s="236"/>
      <c r="E36" s="236"/>
      <c r="F36" s="236"/>
      <c r="G36" s="235">
        <f>IF('●入力シート'!C70="","",'●入力シート'!C70)</f>
      </c>
      <c r="H36" s="235"/>
      <c r="I36" s="235"/>
      <c r="J36" s="218">
        <f>IF('●入力シート'!D70="","",'●入力シート'!D70)</f>
      </c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9">
        <f>IF('●入力シート'!E70="","",WIDECHAR('●入力シート'!R70))</f>
      </c>
      <c r="V36" s="219"/>
      <c r="W36" s="220"/>
      <c r="X36" s="28"/>
      <c r="Y36" s="248">
        <v>13</v>
      </c>
      <c r="Z36" s="249"/>
      <c r="AA36" s="250">
        <f>IF('●入力シート'!B80="","",VLOOKUP('●入力シート'!Q80,'資料'!$A$7:$B$12,2,))</f>
      </c>
      <c r="AB36" s="250"/>
      <c r="AC36" s="250"/>
      <c r="AD36" s="250"/>
      <c r="AE36" s="235">
        <f>IF('●入力シート'!C80="","",'●入力シート'!C80)</f>
      </c>
      <c r="AF36" s="235"/>
      <c r="AG36" s="235"/>
      <c r="AH36" s="218">
        <f>IF('●入力シート'!D80="","",'●入力シート'!D80)</f>
      </c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9">
        <f>IF('●入力シート'!E80="","",WIDECHAR('●入力シート'!R80))</f>
      </c>
      <c r="AT36" s="219"/>
      <c r="AU36" s="220"/>
    </row>
    <row r="37" spans="1:47" ht="18.75" customHeight="1">
      <c r="A37" s="248">
        <v>4</v>
      </c>
      <c r="B37" s="249"/>
      <c r="C37" s="236">
        <f>IF('●入力シート'!B71="","",VLOOKUP('●入力シート'!Q71,'資料'!$A$7:$B$12,2,))</f>
      </c>
      <c r="D37" s="236"/>
      <c r="E37" s="236"/>
      <c r="F37" s="236"/>
      <c r="G37" s="235">
        <f>IF('●入力シート'!C71="","",'●入力シート'!C71)</f>
      </c>
      <c r="H37" s="235"/>
      <c r="I37" s="235"/>
      <c r="J37" s="218">
        <f>IF('●入力シート'!D71="","",'●入力シート'!D71)</f>
      </c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9">
        <f>IF('●入力シート'!E71="","",WIDECHAR('●入力シート'!R71))</f>
      </c>
      <c r="V37" s="219"/>
      <c r="W37" s="220"/>
      <c r="X37" s="28"/>
      <c r="Y37" s="248">
        <v>14</v>
      </c>
      <c r="Z37" s="249"/>
      <c r="AA37" s="250">
        <f>IF('●入力シート'!B81="","",VLOOKUP('●入力シート'!Q81,'資料'!$A$7:$B$12,2,))</f>
      </c>
      <c r="AB37" s="250"/>
      <c r="AC37" s="250"/>
      <c r="AD37" s="250"/>
      <c r="AE37" s="235">
        <f>IF('●入力シート'!C81="","",'●入力シート'!C81)</f>
      </c>
      <c r="AF37" s="235"/>
      <c r="AG37" s="235"/>
      <c r="AH37" s="265">
        <f>IF('●入力シート'!D81="","",'●入力シート'!D81)</f>
      </c>
      <c r="AI37" s="266"/>
      <c r="AJ37" s="266"/>
      <c r="AK37" s="266"/>
      <c r="AL37" s="266"/>
      <c r="AM37" s="266"/>
      <c r="AN37" s="266"/>
      <c r="AO37" s="266"/>
      <c r="AP37" s="266"/>
      <c r="AQ37" s="266"/>
      <c r="AR37" s="267"/>
      <c r="AS37" s="219">
        <f>IF('●入力シート'!E81="","",WIDECHAR('●入力シート'!R81))</f>
      </c>
      <c r="AT37" s="219"/>
      <c r="AU37" s="220"/>
    </row>
    <row r="38" spans="1:47" ht="18.75" customHeight="1">
      <c r="A38" s="248">
        <v>5</v>
      </c>
      <c r="B38" s="249"/>
      <c r="C38" s="236">
        <f>IF('●入力シート'!B72="","",VLOOKUP('●入力シート'!Q72,'資料'!$A$7:$B$12,2,))</f>
      </c>
      <c r="D38" s="236"/>
      <c r="E38" s="236"/>
      <c r="F38" s="236"/>
      <c r="G38" s="235">
        <f>IF('●入力シート'!C72="","",'●入力シート'!C72)</f>
      </c>
      <c r="H38" s="235"/>
      <c r="I38" s="235"/>
      <c r="J38" s="218">
        <f>IF('●入力シート'!D72="","",'●入力シート'!D72)</f>
      </c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9">
        <f>IF('●入力シート'!E72="","",WIDECHAR('●入力シート'!R72))</f>
      </c>
      <c r="V38" s="219"/>
      <c r="W38" s="220"/>
      <c r="X38" s="28"/>
      <c r="Y38" s="248">
        <v>15</v>
      </c>
      <c r="Z38" s="249"/>
      <c r="AA38" s="250">
        <f>IF('●入力シート'!B82="","",VLOOKUP('●入力シート'!Q82,'資料'!$A$7:$B$12,2,))</f>
      </c>
      <c r="AB38" s="250"/>
      <c r="AC38" s="250"/>
      <c r="AD38" s="250"/>
      <c r="AE38" s="235">
        <f>IF('●入力シート'!C82="","",'●入力シート'!C82)</f>
      </c>
      <c r="AF38" s="235"/>
      <c r="AG38" s="235"/>
      <c r="AH38" s="218">
        <f>IF('●入力シート'!D82="","",'●入力シート'!D82)</f>
      </c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9">
        <f>IF('●入力シート'!E82="","",WIDECHAR('●入力シート'!R82))</f>
      </c>
      <c r="AT38" s="219"/>
      <c r="AU38" s="220"/>
    </row>
    <row r="39" spans="1:47" ht="18.75" customHeight="1">
      <c r="A39" s="248">
        <v>6</v>
      </c>
      <c r="B39" s="249"/>
      <c r="C39" s="236">
        <f>IF('●入力シート'!B73="","",VLOOKUP('●入力シート'!Q73,'資料'!$A$7:$B$12,2,))</f>
      </c>
      <c r="D39" s="236"/>
      <c r="E39" s="236"/>
      <c r="F39" s="236"/>
      <c r="G39" s="235">
        <f>IF('●入力シート'!C73="","",'●入力シート'!C73)</f>
      </c>
      <c r="H39" s="235"/>
      <c r="I39" s="235"/>
      <c r="J39" s="218">
        <f>IF('●入力シート'!D73="","",'●入力シート'!D73)</f>
      </c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9">
        <f>IF('●入力シート'!E73="","",WIDECHAR('●入力シート'!R73))</f>
      </c>
      <c r="V39" s="219"/>
      <c r="W39" s="220"/>
      <c r="X39" s="28"/>
      <c r="Y39" s="248">
        <v>16</v>
      </c>
      <c r="Z39" s="249"/>
      <c r="AA39" s="250">
        <f>IF('●入力シート'!B83="","",VLOOKUP('●入力シート'!Q83,'資料'!$A$7:$B$12,2,))</f>
      </c>
      <c r="AB39" s="250"/>
      <c r="AC39" s="250"/>
      <c r="AD39" s="250"/>
      <c r="AE39" s="235">
        <f>IF('●入力シート'!C83="","",'●入力シート'!C83)</f>
      </c>
      <c r="AF39" s="235"/>
      <c r="AG39" s="235"/>
      <c r="AH39" s="218">
        <f>IF('●入力シート'!D83="","",'●入力シート'!D83)</f>
      </c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9">
        <f>IF('●入力シート'!E83="","",WIDECHAR('●入力シート'!R83))</f>
      </c>
      <c r="AT39" s="219"/>
      <c r="AU39" s="220"/>
    </row>
    <row r="40" spans="1:47" ht="18.75" customHeight="1">
      <c r="A40" s="248">
        <v>7</v>
      </c>
      <c r="B40" s="249"/>
      <c r="C40" s="236">
        <f>IF('●入力シート'!B74="","",VLOOKUP('●入力シート'!Q74,'資料'!$A$7:$B$12,2,))</f>
      </c>
      <c r="D40" s="236"/>
      <c r="E40" s="236"/>
      <c r="F40" s="236"/>
      <c r="G40" s="235">
        <f>IF('●入力シート'!C74="","",'●入力シート'!C74)</f>
      </c>
      <c r="H40" s="235"/>
      <c r="I40" s="235"/>
      <c r="J40" s="218">
        <f>IF('●入力シート'!D74="","",'●入力シート'!D74)</f>
      </c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9">
        <f>IF('●入力シート'!E74="","",WIDECHAR('●入力シート'!R74))</f>
      </c>
      <c r="V40" s="219"/>
      <c r="W40" s="220"/>
      <c r="X40" s="28"/>
      <c r="Y40" s="248">
        <v>17</v>
      </c>
      <c r="Z40" s="249"/>
      <c r="AA40" s="250">
        <f>IF('●入力シート'!B84="","",VLOOKUP('●入力シート'!Q84,'資料'!$A$7:$B$12,2,))</f>
      </c>
      <c r="AB40" s="250"/>
      <c r="AC40" s="250"/>
      <c r="AD40" s="250"/>
      <c r="AE40" s="235">
        <f>IF('●入力シート'!C84="","",'●入力シート'!C84)</f>
      </c>
      <c r="AF40" s="235"/>
      <c r="AG40" s="235"/>
      <c r="AH40" s="218">
        <f>IF('●入力シート'!D84="","",'●入力シート'!D84)</f>
      </c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9">
        <f>IF('●入力シート'!E84="","",WIDECHAR('●入力シート'!R84))</f>
      </c>
      <c r="AT40" s="219"/>
      <c r="AU40" s="220"/>
    </row>
    <row r="41" spans="1:47" ht="18.75" customHeight="1">
      <c r="A41" s="248">
        <v>8</v>
      </c>
      <c r="B41" s="249"/>
      <c r="C41" s="236">
        <f>IF('●入力シート'!B75="","",VLOOKUP('●入力シート'!Q75,'資料'!$A$7:$B$12,2,))</f>
      </c>
      <c r="D41" s="236"/>
      <c r="E41" s="236"/>
      <c r="F41" s="236"/>
      <c r="G41" s="235">
        <f>IF('●入力シート'!C75="","",'●入力シート'!C75)</f>
      </c>
      <c r="H41" s="235"/>
      <c r="I41" s="235"/>
      <c r="J41" s="218">
        <f>IF('●入力シート'!D75="","",'●入力シート'!D75)</f>
      </c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9">
        <f>IF('●入力シート'!E75="","",WIDECHAR('●入力シート'!R75))</f>
      </c>
      <c r="V41" s="219"/>
      <c r="W41" s="220"/>
      <c r="X41" s="28"/>
      <c r="Y41" s="248">
        <v>18</v>
      </c>
      <c r="Z41" s="249"/>
      <c r="AA41" s="250">
        <f>IF('●入力シート'!B85="","",VLOOKUP('●入力シート'!Q85,'資料'!$A$7:$B$12,2,))</f>
      </c>
      <c r="AB41" s="250"/>
      <c r="AC41" s="250"/>
      <c r="AD41" s="250"/>
      <c r="AE41" s="235">
        <f>IF('●入力シート'!C85="","",'●入力シート'!C85)</f>
      </c>
      <c r="AF41" s="235"/>
      <c r="AG41" s="235"/>
      <c r="AH41" s="218">
        <f>IF('●入力シート'!D85="","",'●入力シート'!D85)</f>
      </c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9">
        <f>IF('●入力シート'!E85="","",WIDECHAR('●入力シート'!R85))</f>
      </c>
      <c r="AT41" s="219"/>
      <c r="AU41" s="220"/>
    </row>
    <row r="42" spans="1:47" ht="18.75" customHeight="1">
      <c r="A42" s="248">
        <v>9</v>
      </c>
      <c r="B42" s="249"/>
      <c r="C42" s="236">
        <f>IF('●入力シート'!B76="","",VLOOKUP('●入力シート'!Q76,'資料'!$A$7:$B$12,2,))</f>
      </c>
      <c r="D42" s="236"/>
      <c r="E42" s="236"/>
      <c r="F42" s="236"/>
      <c r="G42" s="235">
        <f>IF('●入力シート'!C76="","",'●入力シート'!C76)</f>
      </c>
      <c r="H42" s="235"/>
      <c r="I42" s="235"/>
      <c r="J42" s="218">
        <f>IF('●入力シート'!D76="","",'●入力シート'!D76)</f>
      </c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9">
        <f>IF('●入力シート'!E76="","",WIDECHAR('●入力シート'!R76))</f>
      </c>
      <c r="V42" s="219"/>
      <c r="W42" s="220"/>
      <c r="X42" s="28"/>
      <c r="Y42" s="248">
        <v>19</v>
      </c>
      <c r="Z42" s="249"/>
      <c r="AA42" s="250">
        <f>IF('●入力シート'!B86="","",VLOOKUP('●入力シート'!Q86,'資料'!$A$7:$B$12,2,))</f>
      </c>
      <c r="AB42" s="250"/>
      <c r="AC42" s="250"/>
      <c r="AD42" s="250"/>
      <c r="AE42" s="235">
        <f>IF('●入力シート'!C86="","",'●入力シート'!C86)</f>
      </c>
      <c r="AF42" s="235"/>
      <c r="AG42" s="235"/>
      <c r="AH42" s="218">
        <f>IF('●入力シート'!D86="","",'●入力シート'!D86)</f>
      </c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9">
        <f>IF('●入力シート'!E86="","",WIDECHAR('●入力シート'!R86))</f>
      </c>
      <c r="AT42" s="219"/>
      <c r="AU42" s="220"/>
    </row>
    <row r="43" spans="1:47" ht="18.75" customHeight="1" thickBot="1">
      <c r="A43" s="246">
        <v>10</v>
      </c>
      <c r="B43" s="247"/>
      <c r="C43" s="236">
        <f>IF('●入力シート'!B77="","",VLOOKUP('●入力シート'!Q77,'資料'!$A$7:$B$12,2,))</f>
      </c>
      <c r="D43" s="236"/>
      <c r="E43" s="236"/>
      <c r="F43" s="236"/>
      <c r="G43" s="235">
        <f>IF('●入力シート'!C77="","",'●入力シート'!C77)</f>
      </c>
      <c r="H43" s="235"/>
      <c r="I43" s="235"/>
      <c r="J43" s="284">
        <f>IF('●入力シート'!D77="","",'●入力シート'!D77)</f>
      </c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19">
        <f>IF('●入力シート'!E77="","",WIDECHAR('●入力シート'!R77))</f>
      </c>
      <c r="V43" s="219"/>
      <c r="W43" s="220"/>
      <c r="X43" s="28"/>
      <c r="Y43" s="246">
        <v>20</v>
      </c>
      <c r="Z43" s="247"/>
      <c r="AA43" s="283">
        <f>IF('●入力シート'!B87="","",VLOOKUP('●入力シート'!Q87,'資料'!$A$7:$B$12,2,))</f>
      </c>
      <c r="AB43" s="283"/>
      <c r="AC43" s="283"/>
      <c r="AD43" s="283"/>
      <c r="AE43" s="235">
        <f>IF('●入力シート'!C87="","",'●入力シート'!C87)</f>
      </c>
      <c r="AF43" s="235"/>
      <c r="AG43" s="235"/>
      <c r="AH43" s="218">
        <f>IF('●入力シート'!D87="","",'●入力シート'!D87)</f>
      </c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9">
        <f>IF('●入力シート'!E87="","",WIDECHAR('●入力シート'!R87))</f>
      </c>
      <c r="AT43" s="219"/>
      <c r="AU43" s="220"/>
    </row>
    <row r="44" spans="1:47" ht="14.25" customHeight="1" thickTop="1">
      <c r="A44" s="259" t="s">
        <v>32</v>
      </c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50"/>
      <c r="N44" s="256">
        <f>IF('●入力シート'!F63="","",'●入力シート'!F63)</f>
      </c>
      <c r="O44" s="257"/>
      <c r="P44" s="257"/>
      <c r="Q44" s="257"/>
      <c r="R44" s="257"/>
      <c r="S44" s="257"/>
      <c r="T44" s="257"/>
      <c r="U44" s="258"/>
      <c r="V44" s="258"/>
      <c r="W44" s="258"/>
      <c r="X44" s="52"/>
      <c r="Y44" s="52"/>
      <c r="Z44" s="50"/>
      <c r="AA44" s="50"/>
      <c r="AB44" s="299" t="s">
        <v>20</v>
      </c>
      <c r="AC44" s="299"/>
      <c r="AD44" s="299"/>
      <c r="AE44" s="300">
        <f>IF('●入力シート'!E64="","",'●入力シート'!E64)</f>
      </c>
      <c r="AF44" s="300"/>
      <c r="AG44" s="300"/>
      <c r="AH44" s="300"/>
      <c r="AI44" s="300"/>
      <c r="AJ44" s="300"/>
      <c r="AK44" s="300"/>
      <c r="AL44" s="300"/>
      <c r="AM44" s="300"/>
      <c r="AN44" s="300"/>
      <c r="AO44" s="300"/>
      <c r="AP44" s="300"/>
      <c r="AQ44" s="300"/>
      <c r="AR44" s="300"/>
      <c r="AS44" s="300"/>
      <c r="AT44" s="300"/>
      <c r="AU44" s="300"/>
    </row>
    <row r="49" spans="29:36" ht="14.25">
      <c r="AC49" s="26"/>
      <c r="AD49" s="27"/>
      <c r="AE49" s="27"/>
      <c r="AF49" s="27"/>
      <c r="AG49" s="27"/>
      <c r="AH49" s="27"/>
      <c r="AI49" s="27"/>
      <c r="AJ49" s="27"/>
    </row>
  </sheetData>
  <sheetProtection password="C744" sheet="1" objects="1" scenarios="1" selectLockedCells="1" selectUnlockedCells="1"/>
  <mergeCells count="222">
    <mergeCell ref="S18:U18"/>
    <mergeCell ref="AO31:AP31"/>
    <mergeCell ref="AI24:AU24"/>
    <mergeCell ref="S21:U21"/>
    <mergeCell ref="AA23:AD23"/>
    <mergeCell ref="AS18:AU18"/>
    <mergeCell ref="AA19:AD19"/>
    <mergeCell ref="AE19:AG19"/>
    <mergeCell ref="AH19:AR19"/>
    <mergeCell ref="AS19:AU19"/>
    <mergeCell ref="A22:H22"/>
    <mergeCell ref="I22:U22"/>
    <mergeCell ref="I24:U24"/>
    <mergeCell ref="AZ31:BK31"/>
    <mergeCell ref="Q30:AB30"/>
    <mergeCell ref="Z29:AC29"/>
    <mergeCell ref="AQ29:AU29"/>
    <mergeCell ref="AQ31:AU31"/>
    <mergeCell ref="P31:AN31"/>
    <mergeCell ref="A23:D23"/>
    <mergeCell ref="E18:G18"/>
    <mergeCell ref="H18:R18"/>
    <mergeCell ref="AH18:AR18"/>
    <mergeCell ref="Y17:Z26"/>
    <mergeCell ref="S19:U19"/>
    <mergeCell ref="A24:H24"/>
    <mergeCell ref="A21:D21"/>
    <mergeCell ref="H23:R23"/>
    <mergeCell ref="S23:U23"/>
    <mergeCell ref="AA24:AH24"/>
    <mergeCell ref="Y39:Z39"/>
    <mergeCell ref="AA39:AD39"/>
    <mergeCell ref="AH39:AR39"/>
    <mergeCell ref="A25:D25"/>
    <mergeCell ref="C29:F29"/>
    <mergeCell ref="A27:K27"/>
    <mergeCell ref="M28:S28"/>
    <mergeCell ref="AH38:AR38"/>
    <mergeCell ref="A28:K28"/>
    <mergeCell ref="AH37:AR37"/>
    <mergeCell ref="AS42:AU42"/>
    <mergeCell ref="AS40:AU40"/>
    <mergeCell ref="AH42:AR42"/>
    <mergeCell ref="J42:T42"/>
    <mergeCell ref="Y42:Z42"/>
    <mergeCell ref="G29:T29"/>
    <mergeCell ref="AS39:AU39"/>
    <mergeCell ref="AH40:AR40"/>
    <mergeCell ref="AS37:AU37"/>
    <mergeCell ref="U37:W37"/>
    <mergeCell ref="A19:D19"/>
    <mergeCell ref="AS38:AU38"/>
    <mergeCell ref="AE38:AG38"/>
    <mergeCell ref="U39:W39"/>
    <mergeCell ref="J37:T37"/>
    <mergeCell ref="J38:T38"/>
    <mergeCell ref="U38:W38"/>
    <mergeCell ref="E23:G23"/>
    <mergeCell ref="AE39:AG39"/>
    <mergeCell ref="AE36:AG36"/>
    <mergeCell ref="AE35:AG35"/>
    <mergeCell ref="AA42:AD42"/>
    <mergeCell ref="U41:W41"/>
    <mergeCell ref="AE18:AG18"/>
    <mergeCell ref="AA25:AD25"/>
    <mergeCell ref="T28:AU28"/>
    <mergeCell ref="AS25:AU25"/>
    <mergeCell ref="M27:T27"/>
    <mergeCell ref="AS36:AU36"/>
    <mergeCell ref="AH36:AR36"/>
    <mergeCell ref="AH35:AR35"/>
    <mergeCell ref="E19:G19"/>
    <mergeCell ref="I20:U20"/>
    <mergeCell ref="AH43:AR43"/>
    <mergeCell ref="AS43:AU43"/>
    <mergeCell ref="AH41:AR41"/>
    <mergeCell ref="U42:W42"/>
    <mergeCell ref="J41:T41"/>
    <mergeCell ref="AH25:AR25"/>
    <mergeCell ref="Y40:Z40"/>
    <mergeCell ref="AI16:AU16"/>
    <mergeCell ref="Z16:AH16"/>
    <mergeCell ref="AA18:AD18"/>
    <mergeCell ref="V14:AD14"/>
    <mergeCell ref="AB44:AD44"/>
    <mergeCell ref="AE44:AU44"/>
    <mergeCell ref="U43:W43"/>
    <mergeCell ref="AS41:AU41"/>
    <mergeCell ref="AE37:AG37"/>
    <mergeCell ref="AE43:AG43"/>
    <mergeCell ref="A4:U4"/>
    <mergeCell ref="AB6:AD6"/>
    <mergeCell ref="AE6:AJ6"/>
    <mergeCell ref="AL6:AS6"/>
    <mergeCell ref="AE14:AJ14"/>
    <mergeCell ref="V9:AD9"/>
    <mergeCell ref="AG10:AJ10"/>
    <mergeCell ref="AF9:AN9"/>
    <mergeCell ref="AK14:AU14"/>
    <mergeCell ref="AT10:AU10"/>
    <mergeCell ref="B1:C1"/>
    <mergeCell ref="D1:F1"/>
    <mergeCell ref="V1:AC1"/>
    <mergeCell ref="AG3:AI3"/>
    <mergeCell ref="G1:U1"/>
    <mergeCell ref="AT6:AU6"/>
    <mergeCell ref="AL3:AM3"/>
    <mergeCell ref="AN3:AO3"/>
    <mergeCell ref="AD1:AU1"/>
    <mergeCell ref="AR3:AS3"/>
    <mergeCell ref="AA40:AD40"/>
    <mergeCell ref="AE42:AG42"/>
    <mergeCell ref="AE41:AG41"/>
    <mergeCell ref="AE40:AG40"/>
    <mergeCell ref="Y41:Z41"/>
    <mergeCell ref="AA41:AD41"/>
    <mergeCell ref="G42:I42"/>
    <mergeCell ref="C38:F38"/>
    <mergeCell ref="Y36:Z36"/>
    <mergeCell ref="AA36:AD36"/>
    <mergeCell ref="Y43:Z43"/>
    <mergeCell ref="AA43:AD43"/>
    <mergeCell ref="Y38:Z38"/>
    <mergeCell ref="AA38:AD38"/>
    <mergeCell ref="Y37:Z37"/>
    <mergeCell ref="J43:T43"/>
    <mergeCell ref="J36:T36"/>
    <mergeCell ref="A36:B36"/>
    <mergeCell ref="A34:B34"/>
    <mergeCell ref="E25:G25"/>
    <mergeCell ref="C43:F43"/>
    <mergeCell ref="G43:I43"/>
    <mergeCell ref="G38:I38"/>
    <mergeCell ref="C39:F39"/>
    <mergeCell ref="G39:I39"/>
    <mergeCell ref="C42:F42"/>
    <mergeCell ref="A12:Q12"/>
    <mergeCell ref="A18:D18"/>
    <mergeCell ref="J33:T33"/>
    <mergeCell ref="H19:R19"/>
    <mergeCell ref="H21:R21"/>
    <mergeCell ref="A20:H20"/>
    <mergeCell ref="A14:U14"/>
    <mergeCell ref="A26:H26"/>
    <mergeCell ref="E21:G21"/>
    <mergeCell ref="H25:R25"/>
    <mergeCell ref="AP3:AQ3"/>
    <mergeCell ref="AL10:AS10"/>
    <mergeCell ref="AT3:AU3"/>
    <mergeCell ref="AJ3:AK3"/>
    <mergeCell ref="A30:O30"/>
    <mergeCell ref="C33:F33"/>
    <mergeCell ref="A33:B33"/>
    <mergeCell ref="I26:U26"/>
    <mergeCell ref="A31:O31"/>
    <mergeCell ref="S25:U25"/>
    <mergeCell ref="J35:T35"/>
    <mergeCell ref="A35:B35"/>
    <mergeCell ref="U36:W36"/>
    <mergeCell ref="AS33:AU33"/>
    <mergeCell ref="AH33:AR33"/>
    <mergeCell ref="C40:F40"/>
    <mergeCell ref="G40:I40"/>
    <mergeCell ref="AS35:AU35"/>
    <mergeCell ref="AA37:AD37"/>
    <mergeCell ref="G33:I33"/>
    <mergeCell ref="A32:H32"/>
    <mergeCell ref="I32:AC32"/>
    <mergeCell ref="U33:W33"/>
    <mergeCell ref="C34:F34"/>
    <mergeCell ref="G34:I34"/>
    <mergeCell ref="U34:W34"/>
    <mergeCell ref="J34:T34"/>
    <mergeCell ref="AA35:AD35"/>
    <mergeCell ref="G35:I35"/>
    <mergeCell ref="Y34:Z34"/>
    <mergeCell ref="N44:W44"/>
    <mergeCell ref="A44:L44"/>
    <mergeCell ref="J40:T40"/>
    <mergeCell ref="U40:W40"/>
    <mergeCell ref="J39:T39"/>
    <mergeCell ref="G36:I36"/>
    <mergeCell ref="C37:F37"/>
    <mergeCell ref="G37:I37"/>
    <mergeCell ref="AS23:AU23"/>
    <mergeCell ref="AA34:AD34"/>
    <mergeCell ref="Y35:Z35"/>
    <mergeCell ref="AE34:AG34"/>
    <mergeCell ref="Y33:Z33"/>
    <mergeCell ref="U35:W35"/>
    <mergeCell ref="AA33:AD33"/>
    <mergeCell ref="AE33:AG33"/>
    <mergeCell ref="AH23:AR23"/>
    <mergeCell ref="A43:B43"/>
    <mergeCell ref="A37:B37"/>
    <mergeCell ref="A38:B38"/>
    <mergeCell ref="A39:B39"/>
    <mergeCell ref="A41:B41"/>
    <mergeCell ref="C35:F35"/>
    <mergeCell ref="A42:B42"/>
    <mergeCell ref="A40:B40"/>
    <mergeCell ref="C41:F41"/>
    <mergeCell ref="G41:I41"/>
    <mergeCell ref="C36:F36"/>
    <mergeCell ref="AI22:AU22"/>
    <mergeCell ref="AI20:AU20"/>
    <mergeCell ref="AE25:AG25"/>
    <mergeCell ref="AG30:AT30"/>
    <mergeCell ref="AA26:AH26"/>
    <mergeCell ref="AD29:AP29"/>
    <mergeCell ref="V27:AU27"/>
    <mergeCell ref="AC30:AF30"/>
    <mergeCell ref="AE21:AG21"/>
    <mergeCell ref="AH34:AR34"/>
    <mergeCell ref="AS34:AU34"/>
    <mergeCell ref="AS21:AU21"/>
    <mergeCell ref="AA20:AH20"/>
    <mergeCell ref="AA21:AD21"/>
    <mergeCell ref="AE23:AG23"/>
    <mergeCell ref="AA22:AH22"/>
    <mergeCell ref="AH21:AR21"/>
    <mergeCell ref="AI26:AU26"/>
  </mergeCells>
  <conditionalFormatting sqref="AC49:AJ49 V1">
    <cfRule type="cellIs" priority="1" dxfId="0" operator="equal" stopIfTrue="1">
      <formula>"１、中学生"</formula>
    </cfRule>
    <cfRule type="cellIs" priority="2" dxfId="0" operator="greaterThan" stopIfTrue="1">
      <formula>"６、夏季小学生"</formula>
    </cfRule>
  </conditionalFormatting>
  <dataValidations count="1">
    <dataValidation allowBlank="1" showInputMessage="1" showErrorMessage="1" imeMode="halfAlpha" sqref="I20:U20 I22:U22 I24:U24 I26:U26 AI24:AU24 AI20:AU20 AI22:AU22 AI26:AU26"/>
  </dataValidations>
  <printOptions horizontalCentered="1"/>
  <pageMargins left="0.9448818897637796" right="0.4330708661417323" top="0.984251968503937" bottom="0.5905511811023623" header="0" footer="0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23"/>
  <sheetViews>
    <sheetView zoomScalePageLayoutView="0" workbookViewId="0" topLeftCell="A1">
      <selection activeCell="M43" sqref="M43"/>
      <selection activeCell="A1" sqref="A1"/>
    </sheetView>
  </sheetViews>
  <sheetFormatPr defaultColWidth="9.00390625" defaultRowHeight="13.5"/>
  <cols>
    <col min="3" max="3" width="9.75390625" style="0" customWidth="1"/>
  </cols>
  <sheetData>
    <row r="1" spans="1:3" ht="13.5">
      <c r="A1">
        <v>1</v>
      </c>
      <c r="B1" t="s">
        <v>39</v>
      </c>
      <c r="C1" t="s">
        <v>66</v>
      </c>
    </row>
    <row r="2" spans="1:3" ht="13.5">
      <c r="A2">
        <v>2</v>
      </c>
      <c r="B2" t="s">
        <v>40</v>
      </c>
      <c r="C2" t="s">
        <v>70</v>
      </c>
    </row>
    <row r="3" spans="1:3" ht="13.5">
      <c r="A3">
        <v>3</v>
      </c>
      <c r="B3" t="s">
        <v>41</v>
      </c>
      <c r="C3" t="s">
        <v>74</v>
      </c>
    </row>
    <row r="4" spans="1:3" ht="13.5">
      <c r="A4">
        <v>4</v>
      </c>
      <c r="B4" t="s">
        <v>42</v>
      </c>
      <c r="C4" t="s">
        <v>153</v>
      </c>
    </row>
    <row r="5" spans="1:3" ht="13.5">
      <c r="A5">
        <v>5</v>
      </c>
      <c r="B5" t="s">
        <v>67</v>
      </c>
      <c r="C5" t="s">
        <v>68</v>
      </c>
    </row>
    <row r="7" spans="1:2" ht="13.5">
      <c r="A7">
        <v>1</v>
      </c>
      <c r="B7" t="s">
        <v>52</v>
      </c>
    </row>
    <row r="8" spans="1:2" ht="13.5">
      <c r="A8">
        <v>2</v>
      </c>
      <c r="B8" t="s">
        <v>53</v>
      </c>
    </row>
    <row r="9" spans="1:2" ht="13.5">
      <c r="A9">
        <v>3</v>
      </c>
      <c r="B9" t="s">
        <v>54</v>
      </c>
    </row>
    <row r="10" spans="1:2" ht="13.5">
      <c r="A10">
        <v>4</v>
      </c>
      <c r="B10" t="s">
        <v>121</v>
      </c>
    </row>
    <row r="11" spans="1:2" ht="13.5">
      <c r="A11" s="66" t="s">
        <v>122</v>
      </c>
      <c r="B11" t="s">
        <v>122</v>
      </c>
    </row>
    <row r="13" spans="2:47" ht="13.5">
      <c r="B13" s="2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9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</row>
    <row r="14" spans="2:47" ht="13.5">
      <c r="B14" s="24"/>
      <c r="C14" s="18"/>
      <c r="D14" s="18"/>
      <c r="E14" s="19"/>
      <c r="F14" s="19"/>
      <c r="G14" s="19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16"/>
      <c r="T14" s="16"/>
      <c r="U14" s="16"/>
      <c r="V14" s="3"/>
      <c r="W14" s="3"/>
      <c r="X14" s="3"/>
      <c r="Y14" s="9"/>
      <c r="Z14" s="9"/>
      <c r="AA14" s="18"/>
      <c r="AB14" s="18"/>
      <c r="AC14" s="18"/>
      <c r="AD14" s="18"/>
      <c r="AE14" s="19"/>
      <c r="AF14" s="19"/>
      <c r="AG14" s="19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16"/>
      <c r="AT14" s="16"/>
      <c r="AU14" s="16"/>
    </row>
    <row r="15" spans="2:47" ht="13.5">
      <c r="B15" s="24"/>
      <c r="C15" s="11"/>
      <c r="D15" s="11"/>
      <c r="E15" s="14"/>
      <c r="F15" s="14"/>
      <c r="G15" s="14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6"/>
      <c r="T15" s="16"/>
      <c r="U15" s="16"/>
      <c r="V15" s="4"/>
      <c r="W15" s="5"/>
      <c r="X15" s="5"/>
      <c r="Y15" s="9"/>
      <c r="Z15" s="9"/>
      <c r="AA15" s="11"/>
      <c r="AB15" s="11"/>
      <c r="AC15" s="11"/>
      <c r="AD15" s="11"/>
      <c r="AE15" s="14"/>
      <c r="AF15" s="14"/>
      <c r="AG15" s="14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6"/>
      <c r="AT15" s="16"/>
      <c r="AU15" s="16"/>
    </row>
    <row r="16" spans="2:47" ht="13.5">
      <c r="B16" s="25" t="s">
        <v>55</v>
      </c>
      <c r="C16" s="21"/>
      <c r="D16" s="21"/>
      <c r="E16" s="21"/>
      <c r="F16" s="21"/>
      <c r="G16" s="21"/>
      <c r="H16" s="21"/>
      <c r="I16" s="6"/>
      <c r="J16" s="6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4"/>
      <c r="W16" s="5"/>
      <c r="X16" s="5"/>
      <c r="Y16" s="9"/>
      <c r="Z16" s="9"/>
      <c r="AA16" s="21"/>
      <c r="AB16" s="21"/>
      <c r="AC16" s="21"/>
      <c r="AD16" s="21"/>
      <c r="AE16" s="21"/>
      <c r="AF16" s="21"/>
      <c r="AG16" s="21"/>
      <c r="AH16" s="21"/>
      <c r="AI16" s="6"/>
      <c r="AJ16" s="6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</row>
    <row r="17" spans="1:47" ht="13.5">
      <c r="A17" s="13" t="s">
        <v>56</v>
      </c>
      <c r="B17" s="13" t="s">
        <v>56</v>
      </c>
      <c r="C17" s="13"/>
      <c r="D17" s="13"/>
      <c r="E17" s="14"/>
      <c r="F17" s="14"/>
      <c r="G17" s="14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6"/>
      <c r="T17" s="16"/>
      <c r="U17" s="16"/>
      <c r="V17" s="6"/>
      <c r="W17" s="7"/>
      <c r="X17" s="7"/>
      <c r="Y17" s="9"/>
      <c r="Z17" s="9"/>
      <c r="AA17" s="13"/>
      <c r="AB17" s="13"/>
      <c r="AC17" s="13"/>
      <c r="AD17" s="13"/>
      <c r="AE17" s="14"/>
      <c r="AF17" s="14"/>
      <c r="AG17" s="14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6"/>
      <c r="AT17" s="16"/>
      <c r="AU17" s="16"/>
    </row>
    <row r="18" spans="1:47" ht="13.5">
      <c r="A18" s="21"/>
      <c r="B18" s="21"/>
      <c r="C18" s="21"/>
      <c r="D18" s="21"/>
      <c r="E18" s="21"/>
      <c r="F18" s="21"/>
      <c r="G18" s="21"/>
      <c r="H18" s="21"/>
      <c r="I18" s="6"/>
      <c r="J18" s="6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6"/>
      <c r="W18" s="7"/>
      <c r="X18" s="7"/>
      <c r="Y18" s="9"/>
      <c r="Z18" s="9"/>
      <c r="AA18" s="21"/>
      <c r="AB18" s="21"/>
      <c r="AC18" s="21"/>
      <c r="AD18" s="21"/>
      <c r="AE18" s="21"/>
      <c r="AF18" s="21"/>
      <c r="AG18" s="21"/>
      <c r="AH18" s="21"/>
      <c r="AI18" s="6"/>
      <c r="AJ18" s="6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</row>
    <row r="19" spans="1:47" ht="13.5">
      <c r="A19" s="13"/>
      <c r="B19" s="13"/>
      <c r="C19" s="13"/>
      <c r="D19" s="13"/>
      <c r="E19" s="14"/>
      <c r="F19" s="14"/>
      <c r="G19" s="14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6"/>
      <c r="T19" s="16"/>
      <c r="U19" s="16"/>
      <c r="V19" s="2"/>
      <c r="W19" s="2"/>
      <c r="X19" s="2"/>
      <c r="Y19" s="9"/>
      <c r="Z19" s="9"/>
      <c r="AA19" s="13"/>
      <c r="AB19" s="13"/>
      <c r="AC19" s="13"/>
      <c r="AD19" s="13"/>
      <c r="AE19" s="14"/>
      <c r="AF19" s="14"/>
      <c r="AG19" s="14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6"/>
      <c r="AT19" s="16"/>
      <c r="AU19" s="16"/>
    </row>
    <row r="20" spans="1:47" ht="13.5">
      <c r="A20" s="13"/>
      <c r="B20" s="13"/>
      <c r="C20" s="13"/>
      <c r="D20" s="13"/>
      <c r="E20" s="14"/>
      <c r="F20" s="15"/>
      <c r="G20" s="15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6"/>
      <c r="T20" s="16"/>
      <c r="U20" s="17"/>
      <c r="V20" s="2"/>
      <c r="W20" s="2"/>
      <c r="X20" s="2"/>
      <c r="Y20" s="9"/>
      <c r="Z20" s="9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</row>
    <row r="21" spans="1:47" ht="13.5">
      <c r="A21" s="21"/>
      <c r="B21" s="21"/>
      <c r="C21" s="21"/>
      <c r="D21" s="21"/>
      <c r="E21" s="21"/>
      <c r="F21" s="21"/>
      <c r="G21" s="21"/>
      <c r="H21" s="21"/>
      <c r="I21" s="6"/>
      <c r="J21" s="6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"/>
      <c r="W21" s="2"/>
      <c r="X21" s="2"/>
      <c r="Y21" s="9"/>
      <c r="Z21" s="9"/>
      <c r="AA21" s="21"/>
      <c r="AB21" s="21"/>
      <c r="AC21" s="21"/>
      <c r="AD21" s="21"/>
      <c r="AE21" s="21"/>
      <c r="AF21" s="21"/>
      <c r="AG21" s="21"/>
      <c r="AH21" s="21"/>
      <c r="AI21" s="6"/>
      <c r="AJ21" s="6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</row>
    <row r="22" spans="1:47" ht="13.5">
      <c r="A22" s="13"/>
      <c r="B22" s="13"/>
      <c r="C22" s="13"/>
      <c r="D22" s="13"/>
      <c r="E22" s="14"/>
      <c r="F22" s="14"/>
      <c r="G22" s="14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6"/>
      <c r="T22" s="16"/>
      <c r="U22" s="16"/>
      <c r="V22" s="6"/>
      <c r="W22" s="5"/>
      <c r="X22" s="7"/>
      <c r="Y22" s="9"/>
      <c r="Z22" s="9"/>
      <c r="AA22" s="13"/>
      <c r="AB22" s="13"/>
      <c r="AC22" s="13"/>
      <c r="AD22" s="13"/>
      <c r="AE22" s="14"/>
      <c r="AF22" s="14"/>
      <c r="AG22" s="14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6"/>
      <c r="AT22" s="16"/>
      <c r="AU22" s="16"/>
    </row>
    <row r="23" spans="1:47" ht="13.5">
      <c r="A23" s="21"/>
      <c r="B23" s="21"/>
      <c r="C23" s="21"/>
      <c r="D23" s="21"/>
      <c r="E23" s="21"/>
      <c r="F23" s="21"/>
      <c r="G23" s="21"/>
      <c r="H23" s="21"/>
      <c r="I23" s="6"/>
      <c r="J23" s="6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6"/>
      <c r="W23" s="7"/>
      <c r="X23" s="7"/>
      <c r="Y23" s="9"/>
      <c r="Z23" s="9"/>
      <c r="AA23" s="21"/>
      <c r="AB23" s="21"/>
      <c r="AC23" s="21"/>
      <c r="AD23" s="21"/>
      <c r="AE23" s="21"/>
      <c r="AF23" s="21"/>
      <c r="AG23" s="21"/>
      <c r="AH23" s="21"/>
      <c r="AI23" s="6"/>
      <c r="AJ23" s="6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</row>
  </sheetData>
  <sheetProtection password="D1E2" sheet="1" objects="1" scenarios="1"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="130" zoomScaleSheetLayoutView="130" zoomScalePageLayoutView="0" workbookViewId="0" topLeftCell="A1">
      <selection activeCell="E16" sqref="E16"/>
      <selection activeCell="A1" sqref="A1"/>
    </sheetView>
  </sheetViews>
  <sheetFormatPr defaultColWidth="9.00390625" defaultRowHeight="13.5"/>
  <sheetData>
    <row r="1" spans="1:9" ht="13.5">
      <c r="A1" s="54"/>
      <c r="B1" s="54"/>
      <c r="C1" s="54"/>
      <c r="D1" s="54"/>
      <c r="E1" s="54"/>
      <c r="F1" s="54"/>
      <c r="G1" s="54"/>
      <c r="H1" s="54"/>
      <c r="I1" s="54"/>
    </row>
    <row r="2" spans="1:9" ht="13.5">
      <c r="A2" s="54"/>
      <c r="B2" s="54"/>
      <c r="C2" s="54"/>
      <c r="D2" s="54"/>
      <c r="E2" s="57" t="s">
        <v>94</v>
      </c>
      <c r="F2" t="s">
        <v>95</v>
      </c>
      <c r="G2" s="54"/>
      <c r="H2" s="54"/>
      <c r="I2" s="54"/>
    </row>
    <row r="3" spans="1:9" ht="13.5">
      <c r="A3" s="54"/>
      <c r="B3" s="54"/>
      <c r="C3" s="54"/>
      <c r="D3" s="54"/>
      <c r="E3" s="57"/>
      <c r="G3" s="54"/>
      <c r="H3" s="54"/>
      <c r="I3" s="54"/>
    </row>
    <row r="4" spans="1:9" ht="13.5">
      <c r="A4" s="54"/>
      <c r="B4" s="54"/>
      <c r="C4" s="54"/>
      <c r="D4" s="54"/>
      <c r="E4" s="57"/>
      <c r="G4" s="54"/>
      <c r="H4" s="54"/>
      <c r="I4" s="54"/>
    </row>
    <row r="5" spans="1:9" ht="13.5">
      <c r="A5" s="54"/>
      <c r="B5" s="54"/>
      <c r="C5" s="54"/>
      <c r="D5" s="54"/>
      <c r="E5" s="57"/>
      <c r="G5" s="54"/>
      <c r="H5" s="54"/>
      <c r="I5" s="54"/>
    </row>
    <row r="6" spans="1:9" ht="13.5">
      <c r="A6" s="61"/>
      <c r="B6" s="61"/>
      <c r="C6" s="61"/>
      <c r="D6" s="60"/>
      <c r="E6" s="60"/>
      <c r="F6" s="60"/>
      <c r="G6" s="60"/>
      <c r="H6" s="60"/>
      <c r="I6" s="54"/>
    </row>
    <row r="7" spans="1:9" ht="13.5">
      <c r="A7" s="27" t="s">
        <v>96</v>
      </c>
      <c r="B7" s="62"/>
      <c r="C7" s="62"/>
      <c r="D7" s="62"/>
      <c r="E7" s="60"/>
      <c r="F7" s="60"/>
      <c r="G7" s="60"/>
      <c r="H7" s="60"/>
      <c r="I7" s="54"/>
    </row>
    <row r="8" spans="1:9" ht="13.5">
      <c r="A8" s="27"/>
      <c r="B8" s="61"/>
      <c r="C8" s="61"/>
      <c r="D8" s="61"/>
      <c r="E8" s="60"/>
      <c r="F8" s="60"/>
      <c r="G8" s="60"/>
      <c r="H8" s="60"/>
      <c r="I8" s="54"/>
    </row>
    <row r="9" spans="1:9" ht="13.5">
      <c r="A9" s="27"/>
      <c r="B9" s="61"/>
      <c r="C9" s="61"/>
      <c r="D9" s="61"/>
      <c r="E9" s="60"/>
      <c r="F9" s="60"/>
      <c r="G9" s="60"/>
      <c r="H9" s="60"/>
      <c r="I9" s="54"/>
    </row>
    <row r="10" spans="1:9" ht="13.5">
      <c r="A10" s="54"/>
      <c r="B10" s="54"/>
      <c r="C10" s="54"/>
      <c r="D10" s="54"/>
      <c r="E10" s="54"/>
      <c r="F10" s="54"/>
      <c r="G10" s="54"/>
      <c r="H10" s="54"/>
      <c r="I10" s="54"/>
    </row>
    <row r="11" spans="2:9" ht="13.5">
      <c r="B11" s="54"/>
      <c r="C11" s="54"/>
      <c r="D11" s="54"/>
      <c r="E11" s="54"/>
      <c r="F11" s="54"/>
      <c r="G11" s="54"/>
      <c r="H11" s="54"/>
      <c r="I11" s="54"/>
    </row>
    <row r="12" spans="1:9" ht="13.5">
      <c r="A12" s="54" t="s">
        <v>97</v>
      </c>
      <c r="B12" s="54"/>
      <c r="C12" s="63"/>
      <c r="D12" s="63"/>
      <c r="E12" s="63"/>
      <c r="F12" s="63"/>
      <c r="G12" s="63"/>
      <c r="H12" s="54"/>
      <c r="I12" s="54"/>
    </row>
    <row r="13" spans="1:9" ht="13.5">
      <c r="A13" s="54"/>
      <c r="B13" s="54"/>
      <c r="C13" s="59"/>
      <c r="D13" s="59"/>
      <c r="E13" s="59"/>
      <c r="F13" s="59"/>
      <c r="G13" s="59"/>
      <c r="H13" s="54"/>
      <c r="I13" s="54"/>
    </row>
    <row r="14" spans="1:9" ht="13.5">
      <c r="A14" s="54"/>
      <c r="B14" s="54"/>
      <c r="C14" s="59"/>
      <c r="D14" s="59"/>
      <c r="E14" s="59"/>
      <c r="F14" s="59"/>
      <c r="G14" s="59"/>
      <c r="H14" s="54"/>
      <c r="I14" s="54"/>
    </row>
    <row r="15" spans="1:9" ht="13.5">
      <c r="A15" s="54"/>
      <c r="B15" s="54"/>
      <c r="C15" s="54"/>
      <c r="D15" s="54"/>
      <c r="E15" s="54"/>
      <c r="F15" s="54"/>
      <c r="G15" s="54"/>
      <c r="H15" s="54"/>
      <c r="I15" s="54"/>
    </row>
    <row r="16" spans="2:9" ht="13.5">
      <c r="B16" s="54"/>
      <c r="C16" s="54"/>
      <c r="D16" s="54"/>
      <c r="E16" s="54"/>
      <c r="F16" s="54"/>
      <c r="G16" s="54"/>
      <c r="H16" s="54"/>
      <c r="I16" s="54"/>
    </row>
    <row r="17" spans="1:9" ht="13.5">
      <c r="A17" s="54" t="s">
        <v>98</v>
      </c>
      <c r="B17" s="54"/>
      <c r="C17" s="54"/>
      <c r="D17" s="54"/>
      <c r="E17" s="54"/>
      <c r="F17" s="54"/>
      <c r="G17" s="54"/>
      <c r="H17" s="54"/>
      <c r="I17" s="54"/>
    </row>
    <row r="18" spans="1:9" ht="13.5">
      <c r="A18" s="57"/>
      <c r="B18" s="57"/>
      <c r="C18" s="54"/>
      <c r="D18" s="54"/>
      <c r="E18" s="54"/>
      <c r="F18" s="54"/>
      <c r="G18" s="54"/>
      <c r="H18" s="54"/>
      <c r="I18" s="54"/>
    </row>
    <row r="19" spans="2:9" ht="13.5">
      <c r="B19" s="54"/>
      <c r="C19" s="54"/>
      <c r="D19" s="54"/>
      <c r="E19" s="54"/>
      <c r="F19" s="57" t="s">
        <v>99</v>
      </c>
      <c r="G19" s="54"/>
      <c r="H19" s="54"/>
      <c r="I19" s="54"/>
    </row>
    <row r="20" spans="1:9" ht="13.5">
      <c r="A20" s="54"/>
      <c r="B20" s="54"/>
      <c r="C20" s="54"/>
      <c r="D20" s="54"/>
      <c r="E20" s="54"/>
      <c r="F20" s="54"/>
      <c r="G20" s="54"/>
      <c r="H20" s="54"/>
      <c r="I20" s="54"/>
    </row>
    <row r="21" spans="1:9" ht="13.5">
      <c r="A21" s="54"/>
      <c r="B21" s="54"/>
      <c r="C21" s="54"/>
      <c r="D21" s="54"/>
      <c r="E21" s="54"/>
      <c r="F21" s="54"/>
      <c r="G21" s="54"/>
      <c r="H21" s="54"/>
      <c r="I21" s="54"/>
    </row>
    <row r="22" spans="1:9" ht="13.5">
      <c r="A22" s="54"/>
      <c r="B22" s="54"/>
      <c r="C22" s="54"/>
      <c r="D22" s="54"/>
      <c r="E22" s="54"/>
      <c r="F22" s="54"/>
      <c r="G22" s="54"/>
      <c r="H22" s="54"/>
      <c r="I22" s="54"/>
    </row>
    <row r="23" spans="1:9" ht="13.5">
      <c r="A23" s="54"/>
      <c r="C23" s="54"/>
      <c r="D23" s="54"/>
      <c r="E23" s="54"/>
      <c r="F23" s="54"/>
      <c r="G23" s="54"/>
      <c r="H23" s="54"/>
      <c r="I23" s="54"/>
    </row>
    <row r="24" spans="1:9" ht="13.5">
      <c r="A24" s="54"/>
      <c r="B24" s="54"/>
      <c r="C24" s="54"/>
      <c r="D24" s="63"/>
      <c r="E24" s="63"/>
      <c r="F24" s="54" t="s">
        <v>23</v>
      </c>
      <c r="G24" s="54"/>
      <c r="H24" s="54"/>
      <c r="I24" s="54"/>
    </row>
    <row r="25" spans="1:9" ht="13.5">
      <c r="A25" s="54"/>
      <c r="B25" s="54"/>
      <c r="C25" s="54"/>
      <c r="D25" s="59"/>
      <c r="E25" s="59"/>
      <c r="F25" s="54"/>
      <c r="G25" s="54"/>
      <c r="H25" s="54"/>
      <c r="I25" s="54"/>
    </row>
    <row r="26" spans="1:9" ht="13.5">
      <c r="A26" s="54"/>
      <c r="B26" s="54"/>
      <c r="C26" s="54"/>
      <c r="D26" s="54"/>
      <c r="E26" s="54"/>
      <c r="F26" s="54"/>
      <c r="G26" s="54"/>
      <c r="H26" s="54"/>
      <c r="I26" s="54"/>
    </row>
    <row r="27" spans="1:9" ht="13.5">
      <c r="A27" s="54"/>
      <c r="B27" s="54"/>
      <c r="C27" s="54"/>
      <c r="D27" s="54" t="s">
        <v>15</v>
      </c>
      <c r="E27" s="63"/>
      <c r="F27" s="63"/>
      <c r="G27" s="63"/>
      <c r="H27" s="58" t="s">
        <v>100</v>
      </c>
      <c r="I27" s="54"/>
    </row>
    <row r="28" spans="1:9" ht="13.5">
      <c r="A28" s="53"/>
      <c r="B28" s="53"/>
      <c r="C28" s="53"/>
      <c r="D28" s="53"/>
      <c r="E28" s="53"/>
      <c r="F28" s="53"/>
      <c r="G28" s="54"/>
      <c r="H28" s="54"/>
      <c r="I28" s="53"/>
    </row>
    <row r="29" spans="1:9" ht="13.5">
      <c r="A29" s="53"/>
      <c r="B29" s="53"/>
      <c r="C29" s="53"/>
      <c r="D29" s="53"/>
      <c r="E29" s="53"/>
      <c r="F29" s="53"/>
      <c r="G29" s="53"/>
      <c r="H29" s="53"/>
      <c r="I29" s="54"/>
    </row>
    <row r="30" spans="1:9" ht="13.5">
      <c r="A30" s="53"/>
      <c r="B30" s="53"/>
      <c r="C30" s="53"/>
      <c r="D30" s="53"/>
      <c r="E30" s="53"/>
      <c r="F30" s="53"/>
      <c r="G30" s="53"/>
      <c r="H30" s="53"/>
      <c r="I30" s="53"/>
    </row>
    <row r="31" spans="1:9" ht="13.5">
      <c r="A31" s="53"/>
      <c r="B31" s="53"/>
      <c r="C31" s="53"/>
      <c r="D31" s="53"/>
      <c r="E31" s="53"/>
      <c r="F31" s="53"/>
      <c r="G31" s="53"/>
      <c r="H31" s="53"/>
      <c r="I31" s="53"/>
    </row>
  </sheetData>
  <sheetProtection/>
  <printOptions horizontalCentered="1"/>
  <pageMargins left="1.1811023622047245" right="1.1811023622047245" top="1.5748031496062993" bottom="0.984251968503937" header="0.984251968503937" footer="0.31496062992125984"/>
  <pageSetup horizontalDpi="600" verticalDpi="600" orientation="portrait" paperSize="9" r:id="rId1"/>
  <headerFooter>
    <oddHeader>&amp;C&amp;"ＭＳ Ｐ明朝,太字"&amp;12受　講　証　明　書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51"/>
  <sheetViews>
    <sheetView zoomScale="130" zoomScaleNormal="130" zoomScalePageLayoutView="0" workbookViewId="0" topLeftCell="A1">
      <selection activeCell="M43" sqref="M43"/>
      <selection activeCell="A1" sqref="A1"/>
    </sheetView>
  </sheetViews>
  <sheetFormatPr defaultColWidth="9.00390625" defaultRowHeight="13.5"/>
  <cols>
    <col min="1" max="1" width="3.125" style="0" customWidth="1"/>
    <col min="2" max="2" width="4.625" style="0" customWidth="1"/>
    <col min="3" max="3" width="3.125" style="0" customWidth="1"/>
    <col min="4" max="4" width="0.37109375" style="0" customWidth="1"/>
    <col min="5" max="5" width="9.875" style="0" customWidth="1"/>
    <col min="6" max="6" width="0.37109375" style="0" customWidth="1"/>
    <col min="8" max="8" width="9.875" style="0" customWidth="1"/>
    <col min="9" max="9" width="23.625" style="0" customWidth="1"/>
    <col min="10" max="10" width="0.5" style="0" customWidth="1"/>
    <col min="11" max="11" width="10.625" style="0" customWidth="1"/>
    <col min="12" max="12" width="6.75390625" style="0" customWidth="1"/>
    <col min="13" max="13" width="26.625" style="0" customWidth="1"/>
    <col min="14" max="14" width="8.875" style="0" customWidth="1"/>
  </cols>
  <sheetData>
    <row r="1" spans="1:6" ht="13.5" customHeight="1">
      <c r="A1" s="329" t="str">
        <f>IF('●入力シート'!G14="","",VLOOKUP('●入力シート'!G14,'資料'!$A$1:$B$5,2,0))&amp;"　"&amp;'●入力シート'!$F$17</f>
        <v>　</v>
      </c>
      <c r="B1" s="329"/>
      <c r="C1" s="329"/>
      <c r="D1" s="329"/>
      <c r="E1" s="329"/>
      <c r="F1" s="329"/>
    </row>
    <row r="2" spans="1:6" ht="27.75" customHeight="1">
      <c r="A2" s="330">
        <f>IF('●入力シート'!F21="","",'●入力シート'!$F$21)</f>
      </c>
      <c r="B2" s="331"/>
      <c r="C2" s="331"/>
      <c r="D2" s="331"/>
      <c r="E2" s="331"/>
      <c r="F2" s="332"/>
    </row>
    <row r="3" spans="1:6" ht="12" customHeight="1">
      <c r="A3" s="161"/>
      <c r="B3" s="162" t="s">
        <v>148</v>
      </c>
      <c r="C3" s="163"/>
      <c r="D3" s="162"/>
      <c r="E3" s="164">
        <f>IF('●入力シート'!F26="","",'●入力シート'!$F$26)</f>
      </c>
      <c r="F3" s="162"/>
    </row>
    <row r="4" spans="1:6" ht="12" customHeight="1">
      <c r="A4" s="162"/>
      <c r="B4" s="162" t="s">
        <v>149</v>
      </c>
      <c r="C4" s="165">
        <v>30</v>
      </c>
      <c r="D4" s="162"/>
      <c r="E4" s="164">
        <f>IF('●入力シート'!D30="","",'●入力シート'!D30)</f>
      </c>
      <c r="F4" s="162"/>
    </row>
    <row r="5" spans="1:6" ht="12" customHeight="1">
      <c r="A5" s="162"/>
      <c r="B5" s="162" t="s">
        <v>18</v>
      </c>
      <c r="C5" s="166">
        <f>IF('●入力シート'!C31="","",'●入力シート'!C31)</f>
      </c>
      <c r="D5" s="162"/>
      <c r="E5" s="164">
        <f>IF('●入力シート'!D31="","",'●入力シート'!D31)</f>
      </c>
      <c r="F5" s="162"/>
    </row>
    <row r="6" spans="1:6" ht="12" customHeight="1">
      <c r="A6" s="162"/>
      <c r="B6" s="167" t="s">
        <v>122</v>
      </c>
      <c r="C6" s="166">
        <f>IF('●入力シート'!C32="","",'●入力シート'!C32)</f>
      </c>
      <c r="D6" s="162"/>
      <c r="E6" s="164">
        <f>IF('●入力シート'!D32="","",'●入力シート'!D32)</f>
      </c>
      <c r="F6" s="162"/>
    </row>
    <row r="7" spans="1:6" ht="12" customHeight="1">
      <c r="A7" s="162"/>
      <c r="B7" s="167" t="s">
        <v>122</v>
      </c>
      <c r="C7" s="166">
        <f>IF('●入力シート'!C33="","",'●入力シート'!C33)</f>
      </c>
      <c r="D7" s="162"/>
      <c r="E7" s="164">
        <f>IF('●入力シート'!D33="","",'●入力シート'!D33)</f>
      </c>
      <c r="F7" s="162"/>
    </row>
    <row r="8" spans="1:6" ht="12" customHeight="1">
      <c r="A8" s="162" t="s">
        <v>150</v>
      </c>
      <c r="B8" s="162"/>
      <c r="C8" s="168"/>
      <c r="D8" s="162"/>
      <c r="E8" s="169"/>
      <c r="F8" s="162"/>
    </row>
    <row r="9" spans="1:6" ht="12" customHeight="1">
      <c r="A9" s="162"/>
      <c r="B9" s="162" t="s">
        <v>149</v>
      </c>
      <c r="C9" s="166">
        <f>IF('●入力シート'!C36="","",'●入力シート'!C36)</f>
      </c>
      <c r="D9" s="162"/>
      <c r="E9" s="164">
        <f>IF('●入力シート'!D36="","",'●入力シート'!D36)</f>
      </c>
      <c r="F9" s="162"/>
    </row>
    <row r="10" spans="1:6" ht="12" customHeight="1">
      <c r="A10" s="162"/>
      <c r="B10" s="162" t="s">
        <v>18</v>
      </c>
      <c r="C10" s="166">
        <f>IF('●入力シート'!C37="","",'●入力シート'!C37)</f>
      </c>
      <c r="D10" s="162"/>
      <c r="E10" s="164">
        <f>IF('●入力シート'!D37="","",'●入力シート'!D37)</f>
      </c>
      <c r="F10" s="162"/>
    </row>
    <row r="11" spans="1:6" ht="12" customHeight="1">
      <c r="A11" s="162"/>
      <c r="B11" s="167" t="s">
        <v>122</v>
      </c>
      <c r="C11" s="166">
        <f>IF('●入力シート'!C38="","",'●入力シート'!C38)</f>
      </c>
      <c r="D11" s="162"/>
      <c r="E11" s="164">
        <f>IF('●入力シート'!D38="","",'●入力シート'!D38)</f>
      </c>
      <c r="F11" s="162"/>
    </row>
    <row r="12" spans="1:6" ht="12" customHeight="1">
      <c r="A12" s="162"/>
      <c r="B12" s="167" t="s">
        <v>122</v>
      </c>
      <c r="C12" s="166">
        <f>IF('●入力シート'!C39="","",'●入力シート'!C39)</f>
      </c>
      <c r="D12" s="162"/>
      <c r="E12" s="164">
        <f>IF('●入力シート'!D39="","",'●入力シート'!D39)</f>
      </c>
      <c r="F12" s="162"/>
    </row>
    <row r="13" spans="1:6" ht="1.5" customHeight="1">
      <c r="A13" s="170"/>
      <c r="B13" s="170"/>
      <c r="C13" s="170"/>
      <c r="D13" s="170"/>
      <c r="E13" s="170"/>
      <c r="F13" s="170"/>
    </row>
    <row r="14" spans="1:6" ht="24" customHeight="1">
      <c r="A14" s="171"/>
      <c r="B14" s="172" t="s">
        <v>151</v>
      </c>
      <c r="C14" s="333" t="s">
        <v>152</v>
      </c>
      <c r="D14" s="334"/>
      <c r="E14" s="334"/>
      <c r="F14" s="335"/>
    </row>
    <row r="15" spans="1:6" ht="12" customHeight="1">
      <c r="A15" s="173">
        <v>1</v>
      </c>
      <c r="B15" s="174">
        <f>IF('●参加申込書プリントA4'!C34="","",'●参加申込書プリントA4'!C34)</f>
      </c>
      <c r="C15" s="175">
        <v>10</v>
      </c>
      <c r="D15" s="176"/>
      <c r="E15" s="177">
        <f>IF('●入力シート'!D68="","",'●入力シート'!D68)</f>
      </c>
      <c r="F15" s="178"/>
    </row>
    <row r="16" spans="1:6" ht="12" customHeight="1">
      <c r="A16" s="173">
        <v>2</v>
      </c>
      <c r="B16" s="179">
        <f>IF('●参加申込書プリントA4'!C35="","",'●参加申込書プリントA4'!C35)</f>
      </c>
      <c r="C16" s="180">
        <f>IF('●入力シート'!C69="","",'●入力シート'!C69)</f>
      </c>
      <c r="D16" s="176"/>
      <c r="E16" s="181">
        <f>IF('●入力シート'!D69="","",'●入力シート'!D69)</f>
      </c>
      <c r="F16" s="178"/>
    </row>
    <row r="17" spans="1:6" ht="12" customHeight="1">
      <c r="A17" s="173">
        <v>3</v>
      </c>
      <c r="B17" s="179">
        <f>IF('●参加申込書プリントA4'!C36="","",'●参加申込書プリントA4'!C36)</f>
      </c>
      <c r="C17" s="180">
        <f>IF('●入力シート'!C70="","",'●入力シート'!C70)</f>
      </c>
      <c r="D17" s="176"/>
      <c r="E17" s="181">
        <f>IF('●入力シート'!D70="","",'●入力シート'!D70)</f>
      </c>
      <c r="F17" s="178"/>
    </row>
    <row r="18" spans="1:6" ht="12" customHeight="1">
      <c r="A18" s="173">
        <v>4</v>
      </c>
      <c r="B18" s="179">
        <f>IF('●参加申込書プリントA4'!C37="","",'●参加申込書プリントA4'!C37)</f>
      </c>
      <c r="C18" s="180">
        <f>IF('●入力シート'!C71="","",'●入力シート'!C71)</f>
      </c>
      <c r="D18" s="176"/>
      <c r="E18" s="181">
        <f>IF('●入力シート'!D71="","",'●入力シート'!D71)</f>
      </c>
      <c r="F18" s="178"/>
    </row>
    <row r="19" spans="1:6" ht="12" customHeight="1">
      <c r="A19" s="173">
        <v>5</v>
      </c>
      <c r="B19" s="179">
        <f>IF('●参加申込書プリントA4'!C38="","",'●参加申込書プリントA4'!C38)</f>
      </c>
      <c r="C19" s="180">
        <f>IF('●入力シート'!C72="","",'●入力シート'!C72)</f>
      </c>
      <c r="D19" s="176"/>
      <c r="E19" s="181">
        <f>IF('●入力シート'!D72="","",'●入力シート'!D72)</f>
      </c>
      <c r="F19" s="178"/>
    </row>
    <row r="20" spans="1:6" ht="12" customHeight="1">
      <c r="A20" s="173">
        <v>6</v>
      </c>
      <c r="B20" s="179">
        <f>IF('●参加申込書プリントA4'!C39="","",'●参加申込書プリントA4'!C39)</f>
      </c>
      <c r="C20" s="180">
        <f>IF('●入力シート'!C73="","",'●入力シート'!C73)</f>
      </c>
      <c r="D20" s="176"/>
      <c r="E20" s="181">
        <f>IF('●入力シート'!D73="","",'●入力シート'!D73)</f>
      </c>
      <c r="F20" s="178"/>
    </row>
    <row r="21" spans="1:6" ht="12" customHeight="1">
      <c r="A21" s="173">
        <v>7</v>
      </c>
      <c r="B21" s="179">
        <f>IF('●参加申込書プリントA4'!C40="","",'●参加申込書プリントA4'!C40)</f>
      </c>
      <c r="C21" s="180">
        <f>IF('●入力シート'!C74="","",'●入力シート'!C74)</f>
      </c>
      <c r="D21" s="176"/>
      <c r="E21" s="181">
        <f>IF('●入力シート'!D74="","",'●入力シート'!D74)</f>
      </c>
      <c r="F21" s="178"/>
    </row>
    <row r="22" spans="1:6" ht="12" customHeight="1">
      <c r="A22" s="173">
        <v>8</v>
      </c>
      <c r="B22" s="179">
        <f>IF('●参加申込書プリントA4'!C41="","",'●参加申込書プリントA4'!C41)</f>
      </c>
      <c r="C22" s="180">
        <f>IF('●入力シート'!C75="","",'●入力シート'!C75)</f>
      </c>
      <c r="D22" s="176"/>
      <c r="E22" s="181">
        <f>IF('●入力シート'!D75="","",'●入力シート'!D75)</f>
      </c>
      <c r="F22" s="178"/>
    </row>
    <row r="23" spans="1:6" ht="12" customHeight="1">
      <c r="A23" s="173">
        <v>9</v>
      </c>
      <c r="B23" s="179">
        <f>IF('●参加申込書プリントA4'!C42="","",'●参加申込書プリントA4'!C42)</f>
      </c>
      <c r="C23" s="180">
        <f>IF('●入力シート'!C76="","",'●入力シート'!C76)</f>
      </c>
      <c r="D23" s="176"/>
      <c r="E23" s="181">
        <f>IF('●入力シート'!D76="","",'●入力シート'!D76)</f>
      </c>
      <c r="F23" s="178"/>
    </row>
    <row r="24" spans="1:6" ht="12" customHeight="1">
      <c r="A24" s="173">
        <v>10</v>
      </c>
      <c r="B24" s="179">
        <f>IF('●参加申込書プリントA4'!C43="","",'●参加申込書プリントA4'!C43)</f>
      </c>
      <c r="C24" s="180">
        <f>IF('●入力シート'!C77="","",'●入力シート'!C77)</f>
      </c>
      <c r="D24" s="176"/>
      <c r="E24" s="181">
        <f>IF('●入力シート'!D77="","",'●入力シート'!D77)</f>
      </c>
      <c r="F24" s="178"/>
    </row>
    <row r="25" spans="1:6" ht="12" customHeight="1">
      <c r="A25" s="173">
        <v>11</v>
      </c>
      <c r="B25" s="179">
        <f>IF('●参加申込書プリントA4'!AA34="","",'●入力シート'!S78)</f>
      </c>
      <c r="C25" s="180">
        <f>IF('●入力シート'!C78="","",'●入力シート'!C78)</f>
      </c>
      <c r="D25" s="176"/>
      <c r="E25" s="181">
        <f>IF('●入力シート'!D78="","",'●入力シート'!D78)</f>
      </c>
      <c r="F25" s="178"/>
    </row>
    <row r="26" spans="1:6" ht="12" customHeight="1">
      <c r="A26" s="173">
        <v>12</v>
      </c>
      <c r="B26" s="179">
        <f>IF('●参加申込書プリントA4'!AA35="","",'●参加申込書プリントA4'!AA35)</f>
      </c>
      <c r="C26" s="180">
        <f>IF('●入力シート'!C79="","",'●入力シート'!C79)</f>
      </c>
      <c r="D26" s="176"/>
      <c r="E26" s="181">
        <f>IF('●入力シート'!D79="","",'●入力シート'!D79)</f>
      </c>
      <c r="F26" s="178"/>
    </row>
    <row r="27" spans="1:6" ht="12" customHeight="1">
      <c r="A27" s="173">
        <v>13</v>
      </c>
      <c r="B27" s="179">
        <f>IF('●参加申込書プリントA4'!AA36="","",'●参加申込書プリントA4'!AA36)</f>
      </c>
      <c r="C27" s="180">
        <f>IF('●入力シート'!C80="","",'●入力シート'!C80)</f>
      </c>
      <c r="D27" s="176"/>
      <c r="E27" s="181">
        <f>IF('●入力シート'!D80="","",'●入力シート'!D80)</f>
      </c>
      <c r="F27" s="178"/>
    </row>
    <row r="28" spans="1:6" ht="12" customHeight="1">
      <c r="A28" s="173">
        <v>14</v>
      </c>
      <c r="B28" s="179">
        <f>IF('●参加申込書プリントA4'!AA37="","",'●参加申込書プリントA4'!AA37)</f>
      </c>
      <c r="C28" s="180">
        <f>IF('●入力シート'!C81="","",'●入力シート'!C81)</f>
      </c>
      <c r="D28" s="176"/>
      <c r="E28" s="181">
        <f>IF('●入力シート'!D81="","",'●入力シート'!D81)</f>
      </c>
      <c r="F28" s="178"/>
    </row>
    <row r="29" spans="1:6" ht="12" customHeight="1">
      <c r="A29" s="173">
        <v>15</v>
      </c>
      <c r="B29" s="179">
        <f>IF('●参加申込書プリントA4'!AA38="","",'●参加申込書プリントA4'!AA38)</f>
      </c>
      <c r="C29" s="180">
        <f>IF('●入力シート'!C82="","",'●入力シート'!C82)</f>
      </c>
      <c r="D29" s="176"/>
      <c r="E29" s="181">
        <f>IF('●入力シート'!D82="","",'●入力シート'!D82)</f>
      </c>
      <c r="F29" s="178"/>
    </row>
    <row r="30" spans="1:6" ht="12" customHeight="1">
      <c r="A30" s="173">
        <v>16</v>
      </c>
      <c r="B30" s="179">
        <f>IF('●参加申込書プリントA4'!AA39="","",'●参加申込書プリントA4'!AA39)</f>
      </c>
      <c r="C30" s="180">
        <f>IF('●入力シート'!C83="","",'●入力シート'!C83)</f>
      </c>
      <c r="D30" s="176"/>
      <c r="E30" s="181">
        <f>IF('●入力シート'!D83="","",'●入力シート'!D83)</f>
      </c>
      <c r="F30" s="178"/>
    </row>
    <row r="31" spans="1:6" ht="12" customHeight="1">
      <c r="A31" s="173">
        <v>17</v>
      </c>
      <c r="B31" s="179">
        <f>IF('●参加申込書プリントA4'!AA40="","",'●参加申込書プリントA4'!AA40)</f>
      </c>
      <c r="C31" s="180">
        <f>IF('●入力シート'!C84="","",'●入力シート'!C84)</f>
      </c>
      <c r="D31" s="176"/>
      <c r="E31" s="181">
        <f>IF('●入力シート'!D84="","",'●入力シート'!D84)</f>
      </c>
      <c r="F31" s="178"/>
    </row>
    <row r="32" spans="1:6" ht="12" customHeight="1">
      <c r="A32" s="173">
        <v>18</v>
      </c>
      <c r="B32" s="179">
        <f>IF('●参加申込書プリントA4'!AA41="","",'●参加申込書プリントA4'!AA41)</f>
      </c>
      <c r="C32" s="180">
        <f>IF('●入力シート'!C85="","",'●入力シート'!C85)</f>
      </c>
      <c r="D32" s="176"/>
      <c r="E32" s="181">
        <f>IF('●入力シート'!D85="","",'●入力シート'!D85)</f>
      </c>
      <c r="F32" s="178"/>
    </row>
    <row r="33" spans="1:6" ht="12" customHeight="1">
      <c r="A33" s="173">
        <v>19</v>
      </c>
      <c r="B33" s="179">
        <f>IF('●参加申込書プリントA4'!AA42="","",'●参加申込書プリントA4'!AA42)</f>
      </c>
      <c r="C33" s="180">
        <f>IF('●入力シート'!C86="","",'●入力シート'!C86)</f>
      </c>
      <c r="D33" s="176"/>
      <c r="E33" s="181">
        <f>IF('●入力シート'!D86="","",'●入力シート'!D86)</f>
      </c>
      <c r="F33" s="178"/>
    </row>
    <row r="34" spans="1:6" ht="12" customHeight="1">
      <c r="A34" s="187">
        <v>20</v>
      </c>
      <c r="B34" s="182">
        <f>IF('●参加申込書プリントA4'!AA43="","",'●参加申込書プリントA4'!AA43)</f>
      </c>
      <c r="C34" s="183">
        <f>IF('●入力シート'!C87="","",'●入力シート'!C87)</f>
      </c>
      <c r="D34" s="184"/>
      <c r="E34" s="185">
        <f>IF('●入力シート'!D87="","",'●入力シート'!D87)</f>
      </c>
      <c r="F34" s="186"/>
    </row>
    <row r="37" spans="8:14" ht="24" customHeight="1">
      <c r="H37" s="188">
        <f>IF('●入力シート'!F17="","",'●入力シート'!F17)</f>
      </c>
      <c r="I37" s="189">
        <f>IF('●入力シート'!F21="","",'●入力シート'!F21)</f>
      </c>
      <c r="J37" s="190"/>
      <c r="K37" s="191">
        <f>IF('●入力シート'!D47="","",'●入力シート'!D47)</f>
      </c>
      <c r="L37" s="192">
        <f>IF('●入力シート'!Q50="","",'●入力シート'!Q50)</f>
      </c>
      <c r="M37" s="193">
        <f>IF(M40&gt;=16,M41,M39)&amp;M42</f>
      </c>
      <c r="N37" s="194">
        <f>IF('●入力シート'!D47="","",'事務局用'!N45&amp;'事務局用'!N46&amp;'事務局用'!O46&amp;'事務局用'!N48)</f>
      </c>
    </row>
    <row r="39" ht="13.5">
      <c r="M39">
        <f>IF('●入力シート'!E50="","",'●入力シート'!E50)</f>
      </c>
    </row>
    <row r="40" ht="13.5">
      <c r="M40">
        <f>LEN(M39)</f>
        <v>0</v>
      </c>
    </row>
    <row r="41" ht="13.5">
      <c r="M41">
        <f>IF(M40&gt;=16,ASC(M39),M39)</f>
      </c>
    </row>
    <row r="42" ht="13.5">
      <c r="M42">
        <f>IF('●入力シート'!F47="","",WIDECHAR('●入力シート'!F47))</f>
      </c>
    </row>
    <row r="45" spans="12:14" ht="13.5">
      <c r="L45" t="s">
        <v>154</v>
      </c>
      <c r="M45">
        <f>IF(AND('●入力シート'!F48="",'●入力シート'!F57=""),"",IF('●入力シート'!F57="",WIDECHAR('●入力シート'!F48),WIDECHAR('●入力シート'!F57)))</f>
      </c>
      <c r="N45" t="str">
        <f>MID(M45,2,1)&amp;"-"</f>
        <v>-</v>
      </c>
    </row>
    <row r="46" spans="14:15" ht="13.5">
      <c r="N46" t="str">
        <f>MID(M45,5,4)&amp;"-"</f>
        <v>-</v>
      </c>
      <c r="O46">
        <f>RIGHT(M45,4)</f>
      </c>
    </row>
    <row r="47" spans="13:14" ht="13.5">
      <c r="M47">
        <f>IF(AND('●入力シート'!D47="",'●入力シート'!D56=""),"",IF('●入力シート'!D56="",'●入力シート'!D47,'●入力シート'!D56))</f>
      </c>
      <c r="N47">
        <f>LEFT(M47,3)</f>
      </c>
    </row>
    <row r="48" spans="1:14" ht="13.5">
      <c r="A48" s="195"/>
      <c r="N48">
        <f>TRIM(N47)</f>
      </c>
    </row>
    <row r="49" ht="13.5">
      <c r="A49" s="195"/>
    </row>
    <row r="50" ht="13.5">
      <c r="A50" s="195"/>
    </row>
    <row r="51" ht="13.5">
      <c r="A51" s="195"/>
    </row>
  </sheetData>
  <sheetProtection password="D1E2" sheet="1"/>
  <mergeCells count="3">
    <mergeCell ref="A1:F1"/>
    <mergeCell ref="A2:F2"/>
    <mergeCell ref="C14:F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埼玉県スポーツ少年団野球部会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軟式野球参加申込書</dc:title>
  <dc:subject>2008</dc:subject>
  <dc:creator>Toshio Naito</dc:creator>
  <cp:keywords/>
  <dc:description/>
  <cp:lastModifiedBy>toshio naito</cp:lastModifiedBy>
  <cp:lastPrinted>2009-05-07T22:36:47Z</cp:lastPrinted>
  <dcterms:created xsi:type="dcterms:W3CDTF">1997-01-08T22:48:59Z</dcterms:created>
  <dcterms:modified xsi:type="dcterms:W3CDTF">2009-09-08T04:02:09Z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